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04"/>
  <workbookPr/>
  <mc:AlternateContent xmlns:mc="http://schemas.openxmlformats.org/markup-compatibility/2006">
    <mc:Choice Requires="x15">
      <x15ac:absPath xmlns:x15ac="http://schemas.microsoft.com/office/spreadsheetml/2010/11/ac" url="D:\TempUserProfiles\NetworkService\AppData\Local\Packages\oice_16_974fa576_32c1d314_1e25\AC\Temp\"/>
    </mc:Choice>
  </mc:AlternateContent>
  <xr:revisionPtr revIDLastSave="0" documentId="8_{A9E5939A-50A8-49C5-B2CF-D15E988E4FFF}" xr6:coauthVersionLast="47" xr6:coauthVersionMax="47" xr10:uidLastSave="{00000000-0000-0000-0000-000000000000}"/>
  <bookViews>
    <workbookView xWindow="-60" yWindow="-60" windowWidth="15480" windowHeight="11640" tabRatio="786" firstSheet="6" activeTab="6" xr2:uid="{00000000-000D-0000-FFFF-FFFF00000000}"/>
  </bookViews>
  <sheets>
    <sheet name="Instrucciones" sheetId="11" r:id="rId1"/>
    <sheet name="PDE" sheetId="13" r:id="rId2"/>
    <sheet name="Rutas Evacuaccion " sheetId="14" r:id="rId3"/>
    <sheet name="Iden_ Amenazas" sheetId="1" r:id="rId4"/>
    <sheet name="V_ Personas" sheetId="2" r:id="rId5"/>
    <sheet name="V_ Recursos" sheetId="3" r:id="rId6"/>
    <sheet name="V_ Sistemas y Procesos" sheetId="4" r:id="rId7"/>
    <sheet name="Consolidado V_" sheetId="5" r:id="rId8"/>
    <sheet name="Nivel de riesgos" sheetId="10" r:id="rId9"/>
  </sheets>
  <definedNames>
    <definedName name="_xlnm._FilterDatabase" localSheetId="3" hidden="1">'Iden_ Amenazas'!$A$4:$F$30</definedName>
    <definedName name="_xlnm.Print_Area" localSheetId="7">'Consolidado V_'!$B$2:$F$21</definedName>
    <definedName name="_xlnm.Print_Area" localSheetId="3">'Iden_ Amenazas'!$A$1:$F$31</definedName>
    <definedName name="_xlnm.Print_Area" localSheetId="0">Instrucciones!$B$1:$G$45</definedName>
    <definedName name="_xlnm.Print_Area" localSheetId="8">'Nivel de riesgos'!$A$2:$Y$78</definedName>
    <definedName name="_xlnm.Print_Area" localSheetId="1">PDE!$B$2:$G$91</definedName>
    <definedName name="_xlnm.Print_Area" localSheetId="2">'Rutas Evacuaccion '!$A$1:$H$220</definedName>
    <definedName name="_xlnm.Print_Area" localSheetId="4">'V_ Personas'!$A$1:$D$26</definedName>
    <definedName name="_xlnm.Print_Area" localSheetId="5">'V_ Recursos'!$A$1:$D$26</definedName>
    <definedName name="_xlnm.Print_Area" localSheetId="6">'V_ Sistemas y Procesos'!$A$1:$D$24</definedName>
    <definedName name="_xlnm.Print_Titles" localSheetId="3">'Iden_ Amenazas'!$1:$3</definedName>
    <definedName name="_xlnm.Print_Titles" localSheetId="4">'V_ Personas'!$4:$4</definedName>
    <definedName name="_xlnm.Print_Titles" localSheetId="5">'V_ Recursos'!$4:$5</definedName>
    <definedName name="_xlnm.Print_Titles" localSheetId="6">'V_ Sistemas y Procesos'!$1:$5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0" l="1"/>
  <c r="S74" i="10"/>
  <c r="S71" i="10"/>
  <c r="S68" i="10"/>
  <c r="S65" i="10"/>
  <c r="S60" i="10"/>
  <c r="S57" i="10"/>
  <c r="S54" i="10"/>
  <c r="S51" i="10"/>
  <c r="S48" i="10"/>
  <c r="S45" i="10"/>
  <c r="S42" i="10"/>
  <c r="S39" i="10"/>
  <c r="S36" i="10"/>
  <c r="S33" i="10"/>
  <c r="S30" i="10"/>
  <c r="S25" i="10"/>
  <c r="S22" i="10"/>
  <c r="S19" i="10"/>
  <c r="S16" i="10"/>
  <c r="S13" i="10"/>
  <c r="S10" i="10"/>
  <c r="S7" i="10"/>
  <c r="R76" i="10"/>
  <c r="R73" i="10"/>
  <c r="R70" i="10"/>
  <c r="R67" i="10"/>
  <c r="R64" i="10"/>
  <c r="R59" i="10"/>
  <c r="R56" i="10"/>
  <c r="R53" i="10"/>
  <c r="R50" i="10"/>
  <c r="R47" i="10"/>
  <c r="R44" i="10"/>
  <c r="R41" i="10"/>
  <c r="R38" i="10"/>
  <c r="R35" i="10"/>
  <c r="R32" i="10"/>
  <c r="R29" i="10"/>
  <c r="R24" i="10"/>
  <c r="R21" i="10"/>
  <c r="R18" i="10"/>
  <c r="R15" i="10"/>
  <c r="R12" i="10"/>
  <c r="R9" i="10"/>
  <c r="R6" i="10"/>
  <c r="Q77" i="10"/>
  <c r="Q74" i="10"/>
  <c r="Q71" i="10"/>
  <c r="Q68" i="10"/>
  <c r="Q65" i="10"/>
  <c r="Q60" i="10"/>
  <c r="Q57" i="10"/>
  <c r="Q54" i="10"/>
  <c r="Q51" i="10"/>
  <c r="Q48" i="10"/>
  <c r="Q45" i="10"/>
  <c r="Q42" i="10"/>
  <c r="Q39" i="10"/>
  <c r="Q36" i="10"/>
  <c r="Q33" i="10"/>
  <c r="Q30" i="10"/>
  <c r="Q25" i="10"/>
  <c r="Q22" i="10"/>
  <c r="Q19" i="10"/>
  <c r="Q16" i="10"/>
  <c r="Q13" i="10"/>
  <c r="Q10" i="10"/>
  <c r="Q7" i="10"/>
  <c r="R78" i="10"/>
  <c r="R75" i="10"/>
  <c r="R72" i="10"/>
  <c r="R69" i="10"/>
  <c r="R66" i="10"/>
  <c r="R61" i="10"/>
  <c r="R58" i="10"/>
  <c r="R55" i="10"/>
  <c r="R52" i="10"/>
  <c r="R49" i="10"/>
  <c r="R46" i="10"/>
  <c r="R43" i="10"/>
  <c r="R40" i="10"/>
  <c r="R37" i="10"/>
  <c r="R34" i="10"/>
  <c r="R31" i="10"/>
  <c r="R26" i="10"/>
  <c r="R23" i="10"/>
  <c r="R20" i="10"/>
  <c r="R17" i="10"/>
  <c r="R14" i="10"/>
  <c r="R11" i="10"/>
  <c r="R8" i="10"/>
  <c r="D25" i="2"/>
  <c r="C9" i="5"/>
  <c r="E6" i="1"/>
  <c r="G18" i="13"/>
  <c r="E14" i="1"/>
  <c r="E27" i="1"/>
  <c r="E28" i="1"/>
  <c r="E29" i="1"/>
  <c r="E30" i="1"/>
  <c r="E26" i="1"/>
  <c r="D27" i="1"/>
  <c r="D28" i="1"/>
  <c r="D29" i="1"/>
  <c r="D30" i="1"/>
  <c r="D26" i="1"/>
  <c r="D15" i="1"/>
  <c r="D16" i="1"/>
  <c r="D17" i="1"/>
  <c r="D18" i="1"/>
  <c r="D19" i="1"/>
  <c r="D20" i="1"/>
  <c r="D21" i="1"/>
  <c r="D22" i="1"/>
  <c r="D23" i="1"/>
  <c r="D24" i="1"/>
  <c r="D14" i="1"/>
  <c r="D7" i="1"/>
  <c r="D8" i="1"/>
  <c r="D9" i="1"/>
  <c r="D10" i="1"/>
  <c r="D11" i="1"/>
  <c r="D12" i="1"/>
  <c r="D6" i="1"/>
  <c r="E15" i="1"/>
  <c r="E16" i="1"/>
  <c r="E17" i="1"/>
  <c r="E18" i="1"/>
  <c r="E19" i="1"/>
  <c r="E20" i="1"/>
  <c r="E21" i="1"/>
  <c r="E22" i="1"/>
  <c r="E23" i="1"/>
  <c r="E24" i="1"/>
  <c r="E7" i="1"/>
  <c r="E8" i="1"/>
  <c r="E9" i="1"/>
  <c r="E10" i="1"/>
  <c r="E11" i="1"/>
  <c r="E12" i="1"/>
  <c r="A27" i="1"/>
  <c r="A67" i="10"/>
  <c r="A28" i="1"/>
  <c r="A70" i="10"/>
  <c r="A29" i="1"/>
  <c r="A73" i="10"/>
  <c r="A30" i="1"/>
  <c r="A26" i="1"/>
  <c r="A64" i="10"/>
  <c r="A15" i="1"/>
  <c r="A32" i="10"/>
  <c r="A16" i="1"/>
  <c r="A35" i="10"/>
  <c r="A17" i="1"/>
  <c r="A38" i="10"/>
  <c r="A18" i="1"/>
  <c r="A41" i="10"/>
  <c r="A19" i="1"/>
  <c r="A44" i="10"/>
  <c r="A20" i="1"/>
  <c r="A47" i="10"/>
  <c r="A21" i="1"/>
  <c r="A50" i="10"/>
  <c r="A22" i="1"/>
  <c r="A53" i="10"/>
  <c r="A23" i="1"/>
  <c r="A56" i="10"/>
  <c r="A24" i="1"/>
  <c r="A59" i="10"/>
  <c r="A14" i="1"/>
  <c r="A29" i="10"/>
  <c r="A7" i="1"/>
  <c r="A9" i="10"/>
  <c r="A8" i="1"/>
  <c r="A12" i="10"/>
  <c r="A9" i="1"/>
  <c r="A15" i="10"/>
  <c r="A10" i="1"/>
  <c r="A18" i="10"/>
  <c r="A11" i="1"/>
  <c r="A21" i="10"/>
  <c r="A12" i="1"/>
  <c r="A24" i="10"/>
  <c r="A6" i="1"/>
  <c r="A6" i="10"/>
  <c r="G19" i="13"/>
  <c r="G20" i="13"/>
  <c r="G21" i="13"/>
  <c r="G22" i="13"/>
  <c r="G23" i="13"/>
  <c r="G24" i="13"/>
  <c r="G42" i="13"/>
  <c r="G41" i="13"/>
  <c r="G40" i="13"/>
  <c r="G39" i="13"/>
  <c r="G38" i="13"/>
  <c r="G36" i="13"/>
  <c r="G35" i="13"/>
  <c r="G34" i="13"/>
  <c r="G33" i="13"/>
  <c r="G32" i="13"/>
  <c r="G31" i="13"/>
  <c r="G30" i="13"/>
  <c r="G29" i="13"/>
  <c r="G28" i="13"/>
  <c r="G27" i="13"/>
  <c r="G26" i="13"/>
  <c r="A4" i="10"/>
  <c r="A76" i="10"/>
  <c r="D18" i="3"/>
  <c r="C12" i="5"/>
  <c r="D20" i="2"/>
  <c r="C8" i="5"/>
  <c r="D9" i="3"/>
  <c r="C11" i="5"/>
  <c r="D13" i="2"/>
  <c r="C7" i="5"/>
  <c r="D6" i="5"/>
  <c r="D25" i="3"/>
  <c r="C13" i="5"/>
  <c r="D17" i="4"/>
  <c r="C16" i="5"/>
  <c r="D23" i="4"/>
  <c r="C17" i="5"/>
  <c r="D11" i="4"/>
  <c r="D24" i="4" s="1"/>
  <c r="C15" i="5"/>
  <c r="D14" i="5"/>
  <c r="A62" i="10"/>
  <c r="A27" i="10"/>
  <c r="E6" i="5"/>
  <c r="G7" i="5"/>
  <c r="D45" i="13"/>
  <c r="G6" i="5"/>
  <c r="C45" i="13"/>
  <c r="E14" i="5"/>
  <c r="G15" i="5"/>
  <c r="D47" i="13"/>
  <c r="G14" i="5"/>
  <c r="C47" i="13"/>
  <c r="D26" i="3"/>
  <c r="D26" i="2"/>
  <c r="D10" i="5" l="1"/>
  <c r="E10" i="5" l="1"/>
  <c r="G11" i="5" s="1"/>
  <c r="D46" i="13" s="1"/>
  <c r="G10" i="5"/>
  <c r="C4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HAGC</author>
    <author>GASPAR</author>
  </authors>
  <commentList>
    <comment ref="B2" authorId="0" shapeId="0" xr:uid="{00000000-0006-0000-0000-000001000000}">
      <text>
        <r>
          <rPr>
            <b/>
            <sz val="8"/>
            <color indexed="8"/>
            <rFont val="Times New Roman"/>
            <family val="1"/>
          </rPr>
          <t xml:space="preserve">Naturales:
</t>
        </r>
        <r>
          <rPr>
            <sz val="8"/>
            <color indexed="8"/>
            <rFont val="Times New Roman"/>
            <family val="1"/>
          </rPr>
          <t xml:space="preserve">Terremoto
Remoción de masas
Inundaciones
Lluvias torrenciales
Granizadas
Vientos fuertes
Caída de rayos
</t>
        </r>
        <r>
          <rPr>
            <b/>
            <sz val="8"/>
            <color indexed="8"/>
            <rFont val="Times New Roman"/>
            <family val="1"/>
          </rPr>
          <t xml:space="preserve">Tecnológicos:
</t>
        </r>
        <r>
          <rPr>
            <sz val="8"/>
            <color indexed="8"/>
            <rFont val="Times New Roman"/>
            <family val="1"/>
          </rPr>
          <t xml:space="preserve">Anegación
Fallas estructurales
Fallas en equipos y sistemas
Incendio y/o explosión
Materiales peligrosos
Intoxicaciones
Eventos Biológicos
</t>
        </r>
        <r>
          <rPr>
            <b/>
            <sz val="8"/>
            <color indexed="8"/>
            <rFont val="Times New Roman"/>
            <family val="1"/>
          </rPr>
          <t xml:space="preserve">Sociales:
</t>
        </r>
        <r>
          <rPr>
            <sz val="8"/>
            <color indexed="8"/>
            <rFont val="Times New Roman"/>
            <family val="1"/>
          </rPr>
          <t>Hurto, Robo, Atraco
Terrorismo
Asonada
Concentraciones masivos</t>
        </r>
      </text>
    </comment>
    <comment ref="F2" authorId="0" shapeId="0" xr:uid="{00000000-0006-0000-0000-000002000000}">
      <text>
        <r>
          <rPr>
            <b/>
            <sz val="8"/>
            <color indexed="8"/>
            <rFont val="Times New Roman"/>
            <family val="1"/>
          </rPr>
          <t>Posible:</t>
        </r>
        <r>
          <rPr>
            <sz val="8"/>
            <color indexed="8"/>
            <rFont val="Times New Roman"/>
            <family val="1"/>
          </rPr>
          <t xml:space="preserve"> 
Nunca ha sucedido
</t>
        </r>
        <r>
          <rPr>
            <b/>
            <sz val="8"/>
            <color indexed="8"/>
            <rFont val="Times New Roman"/>
            <family val="1"/>
          </rPr>
          <t xml:space="preserve">Probable:
</t>
        </r>
        <r>
          <rPr>
            <sz val="8"/>
            <color indexed="8"/>
            <rFont val="Times New Roman"/>
            <family val="1"/>
          </rPr>
          <t xml:space="preserve">Puede suceder hay argumentos técnicos y científicos.
</t>
        </r>
        <r>
          <rPr>
            <b/>
            <sz val="8"/>
            <color indexed="8"/>
            <rFont val="Times New Roman"/>
            <family val="1"/>
          </rPr>
          <t xml:space="preserve">Inminente:
</t>
        </r>
        <r>
          <rPr>
            <sz val="8"/>
            <color indexed="8"/>
            <rFont val="Times New Roman"/>
            <family val="1"/>
          </rPr>
          <t xml:space="preserve">Ya se ha presentado o hay alta probabilidad de ocurrir.
</t>
        </r>
      </text>
    </comment>
    <comment ref="G2" authorId="0" shapeId="0" xr:uid="{00000000-0006-0000-0000-000003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 ref="B5" authorId="1" shapeId="0" xr:uid="{00000000-0006-0000-0000-000004000000}">
      <text>
        <r>
          <rPr>
            <sz val="9"/>
            <color indexed="81"/>
            <rFont val="Tahoma"/>
            <family val="2"/>
          </rPr>
          <t>Movimientos Sismicos
Remoción de masas
Inundaciones
Lluvias torrenciales
Granizadas
Vientos fuertes
Tormenta electrica
Tsunami                             Tornados                         Huracanes</t>
        </r>
      </text>
    </comment>
    <comment ref="B6" authorId="1" shapeId="0" xr:uid="{00000000-0006-0000-0000-000005000000}">
      <text>
        <r>
          <rPr>
            <sz val="9"/>
            <color indexed="81"/>
            <rFont val="Tahoma"/>
            <family val="2"/>
          </rPr>
          <t xml:space="preserve">Anegación
Fallas estructurales
Falla de elementos no estructurales                             Fallas en equipos y sistemas
Incendios (estructural o forestal)                           Explosión
Fuga de Materiales peligrosos
Accidentes de transito  Intoxicaciones
Eventos Biológicos
Cortos ciscuitos
</t>
        </r>
      </text>
    </comment>
    <comment ref="B7" authorId="1" shapeId="0" xr:uid="{00000000-0006-0000-0000-000006000000}">
      <text>
        <r>
          <rPr>
            <sz val="9"/>
            <color indexed="81"/>
            <rFont val="Tahoma"/>
            <family val="2"/>
          </rPr>
          <t xml:space="preserve">Hurto, Robo, Atraco
Terrorismo
Asonada
Concentraciones masivos    Desordenes civiles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HAGC</author>
  </authors>
  <commentList>
    <comment ref="F4" authorId="0" shapeId="0" xr:uid="{00000000-0006-0000-0300-000001000000}">
      <text>
        <r>
          <rPr>
            <b/>
            <sz val="8"/>
            <color indexed="17"/>
            <rFont val="Times New Roman"/>
            <family val="1"/>
          </rPr>
          <t xml:space="preserve">POSIBLE Verde
</t>
        </r>
        <r>
          <rPr>
            <b/>
            <sz val="8"/>
            <color indexed="13"/>
            <rFont val="Times New Roman"/>
            <family val="1"/>
          </rPr>
          <t xml:space="preserve">PROBABLE Amarrillo
</t>
        </r>
        <r>
          <rPr>
            <b/>
            <sz val="8"/>
            <color indexed="10"/>
            <rFont val="Times New Roman"/>
            <family val="1"/>
          </rPr>
          <t xml:space="preserve">ROJO Inminente
</t>
        </r>
      </text>
    </comment>
  </commentList>
</comments>
</file>

<file path=xl/sharedStrings.xml><?xml version="1.0" encoding="utf-8"?>
<sst xmlns="http://schemas.openxmlformats.org/spreadsheetml/2006/main" count="490" uniqueCount="333">
  <si>
    <t>1. Identificación de amenazas</t>
  </si>
  <si>
    <t>RIESGO</t>
  </si>
  <si>
    <t>INTERNO</t>
  </si>
  <si>
    <t>EXTERNO</t>
  </si>
  <si>
    <t>FUENTE DE RIESGO</t>
  </si>
  <si>
    <t xml:space="preserve">CALIFICACIÓN </t>
  </si>
  <si>
    <t>COLOR</t>
  </si>
  <si>
    <t>Se deben identificar los elementos amenazantes que posibilitan la ocurrencia de una emergencia en la empresa</t>
  </si>
  <si>
    <t>Señalar si el lugar o área en donde posiblemente se origina o se desencadena la emergencia es dentro de las instalaciones de la empresa o centro de trabajo o fuera de las estas</t>
  </si>
  <si>
    <t>Describir las razones por las cuales se ha identificado cada uno de los elementos amenazantes o riesgos de emergencias en la empresa o centro de trabajo</t>
  </si>
  <si>
    <t xml:space="preserve">Establecer la posibilidad de ocurrencia de las diferentes emergencias identificadas como posibles eventos a ocurrir en la empresa o centros de trabajo, a partir de información a cerca de la frecuencia de ocurrencia de tales eventos, internamente, externos y en empresas similares.     </t>
  </si>
  <si>
    <t>A partir de la valoración de los riesgos se determinan un codigo de colores asociado a cad una de las calificaciones dadas.</t>
  </si>
  <si>
    <t>Estos se identifican en tres origenes</t>
  </si>
  <si>
    <r>
      <rPr>
        <b/>
        <sz val="12"/>
        <rFont val="Arial"/>
        <family val="2"/>
      </rPr>
      <t>A. Natural.</t>
    </r>
    <r>
      <rPr>
        <sz val="12"/>
        <rFont val="Arial"/>
        <family val="2"/>
      </rPr>
      <t xml:space="preserve"> Identificar cualquier fenómeno de la naturaleza que pueda afectar a la empresa</t>
    </r>
  </si>
  <si>
    <r>
      <rPr>
        <b/>
        <sz val="12"/>
        <rFont val="Arial"/>
        <family val="2"/>
      </rPr>
      <t>B. Tecnológico.</t>
    </r>
    <r>
      <rPr>
        <sz val="12"/>
        <rFont val="Arial"/>
        <family val="2"/>
      </rPr>
      <t xml:space="preserve"> Identificar cualqueir elemento propio de la operación o de la infraestructura de la empresa que potencialice la ocurrencia de una emergencia.</t>
    </r>
  </si>
  <si>
    <r>
      <t xml:space="preserve">Se califica con los terminos, </t>
    </r>
    <r>
      <rPr>
        <b/>
        <sz val="12"/>
        <rFont val="Arial"/>
        <family val="2"/>
      </rPr>
      <t xml:space="preserve">Inminente, </t>
    </r>
    <r>
      <rPr>
        <sz val="12"/>
        <rFont val="Arial"/>
        <family val="2"/>
      </rPr>
      <t xml:space="preserve">cuando el evento a ocurrido en un plazo corto de tiempo o cuando es recurrente.  </t>
    </r>
    <r>
      <rPr>
        <b/>
        <sz val="12"/>
        <rFont val="Arial"/>
        <family val="2"/>
      </rPr>
      <t>Probable</t>
    </r>
    <r>
      <rPr>
        <sz val="12"/>
        <rFont val="Arial"/>
        <family val="2"/>
      </rPr>
      <t xml:space="preserve">, cuando el evento a ocurrido en el mediano plazo. </t>
    </r>
    <r>
      <rPr>
        <b/>
        <sz val="12"/>
        <rFont val="Arial"/>
        <family val="2"/>
      </rPr>
      <t>Posible</t>
    </r>
    <r>
      <rPr>
        <sz val="12"/>
        <rFont val="Arial"/>
        <family val="2"/>
      </rPr>
      <t>, cuando aunque no han ocurrido eventos existe el elemento amenazante que potencializa lo ocurrencia de la emergencia.</t>
    </r>
  </si>
  <si>
    <r>
      <rPr>
        <b/>
        <sz val="12"/>
        <rFont val="Arial"/>
        <family val="2"/>
      </rPr>
      <t>Inminente</t>
    </r>
    <r>
      <rPr>
        <sz val="12"/>
        <rFont val="Arial"/>
        <family val="2"/>
      </rPr>
      <t xml:space="preserve"> equivale al color </t>
    </r>
    <r>
      <rPr>
        <b/>
        <sz val="12"/>
        <color indexed="10"/>
        <rFont val="Arial"/>
        <family val="2"/>
      </rPr>
      <t>Rojo</t>
    </r>
    <r>
      <rPr>
        <sz val="12"/>
        <rFont val="Arial"/>
        <family val="2"/>
      </rPr>
      <t xml:space="preserve">,  </t>
    </r>
    <r>
      <rPr>
        <b/>
        <sz val="12"/>
        <rFont val="Arial"/>
        <family val="2"/>
      </rPr>
      <t>Probable</t>
    </r>
    <r>
      <rPr>
        <sz val="12"/>
        <rFont val="Arial"/>
        <family val="2"/>
      </rPr>
      <t xml:space="preserve"> equivale al color </t>
    </r>
    <r>
      <rPr>
        <b/>
        <sz val="12"/>
        <color indexed="13"/>
        <rFont val="Arial"/>
        <family val="2"/>
      </rPr>
      <t>Amarillo</t>
    </r>
    <r>
      <rPr>
        <sz val="12"/>
        <rFont val="Arial"/>
        <family val="2"/>
      </rPr>
      <t xml:space="preserve"> y </t>
    </r>
    <r>
      <rPr>
        <b/>
        <sz val="12"/>
        <rFont val="Arial"/>
        <family val="2"/>
      </rPr>
      <t xml:space="preserve">Posible </t>
    </r>
    <r>
      <rPr>
        <sz val="12"/>
        <rFont val="Arial"/>
        <family val="2"/>
      </rPr>
      <t xml:space="preserve">equivale al color </t>
    </r>
    <r>
      <rPr>
        <b/>
        <sz val="12"/>
        <color indexed="17"/>
        <rFont val="Arial"/>
        <family val="2"/>
      </rPr>
      <t>Verde</t>
    </r>
  </si>
  <si>
    <r>
      <rPr>
        <b/>
        <sz val="12"/>
        <rFont val="Arial"/>
        <family val="2"/>
      </rPr>
      <t>C. Social.</t>
    </r>
    <r>
      <rPr>
        <sz val="12"/>
        <rFont val="Arial"/>
        <family val="2"/>
      </rPr>
      <t xml:space="preserve"> Identificar acciones   o comportamientos de la comunidad que se potencializan como una emergencia para la empresa</t>
    </r>
  </si>
  <si>
    <t>2. Vulenrabilidad de las personas, recursos y sistemas y procresos</t>
  </si>
  <si>
    <t>PUNTO VULNERABLE</t>
  </si>
  <si>
    <t>OBSERVACIÓN</t>
  </si>
  <si>
    <t>RECOMENDACIÓN</t>
  </si>
  <si>
    <t>CALIFICACIÓN</t>
  </si>
  <si>
    <t>Estas son preguntas propias de la herramienta las cuales no se deben modificar en ninguno de los tres escenarios a evaluar, Personas, Recursos y Sistemas y Procesos</t>
  </si>
  <si>
    <t xml:space="preserve">Se debe dar respuesta a la pregunta planteada como punto vulnerable a revisar en cualquiera de los tres escenarios a evaluar, Personas, Recursos y  Sistemas y Procesos. Las repuestas posibles son Si, Si con alguan explicación, o No. </t>
  </si>
  <si>
    <r>
      <t xml:space="preserve">A partir de las respuesta obtenida en el item anterior </t>
    </r>
    <r>
      <rPr>
        <b/>
        <sz val="12"/>
        <rFont val="Arial"/>
        <family val="2"/>
      </rPr>
      <t>(OBSERVACION)</t>
    </r>
    <r>
      <rPr>
        <sz val="12"/>
        <rFont val="Arial"/>
        <family val="2"/>
      </rPr>
      <t xml:space="preserve"> se debe proponer acciones que pósibiliten reducir la vulneravilidad o fortalecer las acciones que la organizción este adelantando en cumplimiento del punto vulnerableque se esta evaluando o analisando</t>
    </r>
  </si>
  <si>
    <r>
      <t xml:space="preserve">Esta herramienta permite tres valores de calificación.                                 </t>
    </r>
    <r>
      <rPr>
        <b/>
        <sz val="12"/>
        <rFont val="Arial"/>
        <family val="2"/>
      </rPr>
      <t>0,0</t>
    </r>
    <r>
      <rPr>
        <sz val="12"/>
        <rFont val="Arial"/>
        <family val="2"/>
      </rPr>
      <t xml:space="preserve"> cuando se cumple con el 100% de la condición evaluada.                                            </t>
    </r>
    <r>
      <rPr>
        <b/>
        <sz val="12"/>
        <rFont val="Arial"/>
        <family val="2"/>
      </rPr>
      <t xml:space="preserve"> 0,5</t>
    </r>
    <r>
      <rPr>
        <sz val="12"/>
        <rFont val="Arial"/>
        <family val="2"/>
      </rPr>
      <t xml:space="preserve"> cuando se cumple con la condición pero no se alcanza el 100% de esta.                                         </t>
    </r>
    <r>
      <rPr>
        <b/>
        <sz val="12"/>
        <rFont val="Arial"/>
        <family val="2"/>
      </rPr>
      <t>1,0</t>
    </r>
    <r>
      <rPr>
        <sz val="12"/>
        <rFont val="Arial"/>
        <family val="2"/>
      </rPr>
      <t xml:space="preserve"> cuando no se cumple con la condición que se esta evaluando (respuestas NO.)</t>
    </r>
  </si>
  <si>
    <t xml:space="preserve">Cuando la respuesta es afirmativa, se debe verificar si se cumple al 100% con la condicion que se esta evaluando o analisando (Punto Vulnerable). </t>
  </si>
  <si>
    <r>
      <t xml:space="preserve">Ejemplo.  </t>
    </r>
    <r>
      <rPr>
        <sz val="12"/>
        <rFont val="Arial"/>
        <family val="2"/>
      </rPr>
      <t xml:space="preserve">Si respondio </t>
    </r>
    <r>
      <rPr>
        <b/>
        <sz val="12"/>
        <rFont val="Arial"/>
        <family val="2"/>
      </rPr>
      <t>SI</t>
    </r>
    <r>
      <rPr>
        <sz val="12"/>
        <rFont val="Arial"/>
        <family val="2"/>
      </rPr>
      <t xml:space="preserve"> a la pregunta cuenta con la política de SO y esta divulgada, se debe verificar que efectivamente este publicada y revisar las constancias de la divulgación </t>
    </r>
  </si>
  <si>
    <t>El grado de cumplimiento con el 100% de la condición a evaluar determina el valor de la calificación a dar a este (Ver columna de Calificación).</t>
  </si>
  <si>
    <t>3. Nivel de Riesgo</t>
  </si>
  <si>
    <r>
      <t>La evaluación del riesgo se obtiene de relacionar la probabilidad de ocurrencia de un evento con la vulnerabilidad de los elementos expuestos</t>
    </r>
    <r>
      <rPr>
        <b/>
        <sz val="12"/>
        <rFont val="Arial"/>
        <family val="2"/>
      </rPr>
      <t xml:space="preserve">. </t>
    </r>
    <r>
      <rPr>
        <sz val="12"/>
        <rFont val="Arial"/>
        <family val="2"/>
      </rPr>
      <t xml:space="preserve">Esta relación se obtiene con el DIAMANTE DEL RIESGO, el cual posee 4 rombos uno de ellos representa la </t>
    </r>
    <r>
      <rPr>
        <b/>
        <sz val="12"/>
        <rFont val="Arial"/>
        <family val="2"/>
      </rPr>
      <t>Amenaza</t>
    </r>
    <r>
      <rPr>
        <sz val="12"/>
        <rFont val="Arial"/>
        <family val="2"/>
      </rPr>
      <t xml:space="preserve"> y los otros 3 representan la vulnerabilidad </t>
    </r>
    <r>
      <rPr>
        <b/>
        <sz val="12"/>
        <rFont val="Arial"/>
        <family val="2"/>
      </rPr>
      <t>(PERSONAS, RECURSOS, SISTEMAS Y PROCESOS).</t>
    </r>
  </si>
  <si>
    <t>El rombo ubicado en la parte inferior del diamante del riesgo corresponde a la amenaza identificada como posible generadora de una emergencia en la organización y se colorea según la calificación obtenida en la evaluación de identificación de amenazas</t>
  </si>
  <si>
    <t>Los otros tres rombos del diamante del riesgo corresponden a la vulnerabilidad, siguiendo en el sentido de las manesillas del reloj, inmediatamente despues dela amenaza, las personas, los recursos y los sistemas y procesos. Estos se colorean según la calificación obtenida en la evaluación de vulnerabilidad de cada uno de estos</t>
  </si>
  <si>
    <t>DIAMANTE DEL RIESGO</t>
  </si>
  <si>
    <t xml:space="preserve">
</t>
  </si>
  <si>
    <t xml:space="preserve">SUPERINTENDENCIA DE INDUSTRIA Y COMERCIO </t>
  </si>
  <si>
    <t>SEDE: BODEGAS 10-11-44-48.</t>
  </si>
  <si>
    <t>DIRECCIÓN:</t>
  </si>
  <si>
    <t>Transversal 93 No. 51-98</t>
  </si>
  <si>
    <t>TELEFONO:</t>
  </si>
  <si>
    <t>CIUDAD</t>
  </si>
  <si>
    <t xml:space="preserve">Bogotá    </t>
  </si>
  <si>
    <t>OCUPACION</t>
  </si>
  <si>
    <t>Fijos 86</t>
  </si>
  <si>
    <t>Flotantes:15</t>
  </si>
  <si>
    <t>ACTIVIDADES:</t>
  </si>
  <si>
    <t>Actividades administrativas y de almacenamiento de archivo documental.</t>
  </si>
  <si>
    <t>OBJETIVOS DEL PLAN DE EMERGENCIA</t>
  </si>
  <si>
    <t>1. OBJETIVO GENERAL</t>
  </si>
  <si>
    <t>Disponer de un plan de emergencias que defina las acciones necesarias para prevenir y/o afrontar una situación de emergencia que evite pérdidas humanas, afectación a la infraestructura de las sedes y/o al medio ambiente, haciendo uso de los recursos existentes, dando cumplimiento a las disposiciones legales vigentes.</t>
  </si>
  <si>
    <t>2. ALCANCE</t>
  </si>
  <si>
    <t>El Plan de Prevención, Preparación y Respuesta ante Emergencias está enfocado a los diferentes centros de trabajo de la Superintendencia de Industria y Comercio., Edificio Bochica Nuevo Milenio, Bodegas de archivo Parque Empresarial Puerta del Sol, piso 5 del Instituto Nacional de Metrología y Casas de la Red Nacional de Protección al Consumidor</t>
  </si>
  <si>
    <t xml:space="preserve">3. LISTADO DE VALORACION DE LAS AMENAZAS IDENTIFICADAS </t>
  </si>
  <si>
    <t>Listado de amenazas del proyecto.</t>
  </si>
  <si>
    <t>AMENAZA</t>
  </si>
  <si>
    <t xml:space="preserve">AREAS AFECTADAS </t>
  </si>
  <si>
    <t xml:space="preserve">CAUSAS </t>
  </si>
  <si>
    <t xml:space="preserve">CALIFICACION </t>
  </si>
  <si>
    <t>VULNERABILIDAD</t>
  </si>
  <si>
    <t>NATURALES</t>
  </si>
  <si>
    <t>Movimientos sísmicos</t>
  </si>
  <si>
    <t xml:space="preserve">Áreas administrativas /almacenamiento 
</t>
  </si>
  <si>
    <t>Bogotá, según el reglamento colombiano de construcciones sismo resistentes NSR 10, esta ubicado dentro de la zona calificada con riesgo sísmico alto.</t>
  </si>
  <si>
    <t>Probable</t>
  </si>
  <si>
    <t>Inundaciones</t>
  </si>
  <si>
    <t xml:space="preserve">Presencia de temporadas de lluvias torrenciales, daños en los sistemas de abastecimiento de agua potable de la entidad. </t>
  </si>
  <si>
    <t xml:space="preserve">Desestabilización taludes  </t>
  </si>
  <si>
    <t>N/A</t>
  </si>
  <si>
    <t xml:space="preserve">No hay presencia de taludes </t>
  </si>
  <si>
    <t>Posible</t>
  </si>
  <si>
    <t xml:space="preserve">Incendios forestales  </t>
  </si>
  <si>
    <t xml:space="preserve">No hay presencia de arboles, bosques o vegetación </t>
  </si>
  <si>
    <t>Tormentas eléctricas</t>
  </si>
  <si>
    <t>La Región andina es considerada una de las regiones con mayor presencia de tormentas eléctricas en el mundo.</t>
  </si>
  <si>
    <t xml:space="preserve">Picaduras y Mordeduras </t>
  </si>
  <si>
    <t xml:space="preserve">Presencia de animales ponzoñosos (avispas, arañas, escorpiones), ofidios, que puedan llegar en los vehículos de la entidad o contramatados para el desplazamiento de los funcionarios y contratistas. </t>
  </si>
  <si>
    <t>Pandemias</t>
  </si>
  <si>
    <t xml:space="preserve">Enfermedad por contacto directo de una ser humano o animal. </t>
  </si>
  <si>
    <t>TECNOLOGICOS</t>
  </si>
  <si>
    <t>Incendios</t>
  </si>
  <si>
    <t xml:space="preserve">Almacenamiento de material combustible de clase A, Presencia de riesgo eléctrico en toda la entidad con probabilidad de ignición de fuego clase C. </t>
  </si>
  <si>
    <t>Explosiones</t>
  </si>
  <si>
    <t xml:space="preserve">No se cuenta con almacenamiento de productos peligrosos que generen acumulación de gases con posterior explosión de los mismos </t>
  </si>
  <si>
    <t xml:space="preserve">Derrames </t>
  </si>
  <si>
    <t xml:space="preserve">Productos químicos usados para el aseo y desinfección de las instalaciones. </t>
  </si>
  <si>
    <t>Contaminación de Aguas</t>
  </si>
  <si>
    <t xml:space="preserve">Vertimientos de agua y residuos líquidos por fuera de los parámetros establecidos por daños en los sistemas de alimentación de agua potable. </t>
  </si>
  <si>
    <t xml:space="preserve">Fugas Sustancias Peligrosas   </t>
  </si>
  <si>
    <t>Manipulación y Almacenamiento inapropiado de productos químicos</t>
  </si>
  <si>
    <t xml:space="preserve">Accidentes vehiculares   </t>
  </si>
  <si>
    <t xml:space="preserve">Zona de transito de vehículos de carga mixta dentro del parque industrial y zonas de transito peatonal. </t>
  </si>
  <si>
    <t xml:space="preserve">Accidentes laborales    </t>
  </si>
  <si>
    <t xml:space="preserve">Lesiones a personas con ocasión del desarrollo de sus actividades laborales, desplazamiento entre los niveles de la estantería. </t>
  </si>
  <si>
    <t xml:space="preserve">Espacios Confinados    </t>
  </si>
  <si>
    <t xml:space="preserve">No se cuenta con esta tarea de alto riesgo. </t>
  </si>
  <si>
    <t xml:space="preserve">Alta Temperatura  </t>
  </si>
  <si>
    <t xml:space="preserve">Contacto eléctrico   </t>
  </si>
  <si>
    <t xml:space="preserve">Contactos eléctricos directos e indirectos, arcos eléctricos y cortos circuitos, por instalaciones, operaciones subestandar de instalaciones eléctricas por contratistas y funcionarios. </t>
  </si>
  <si>
    <t>Colapso de estructuras</t>
  </si>
  <si>
    <t>Edificación bajo normas sismo resistentes. Con conductas sub-estándar que interfiere con la carga del la edificación que soporta.</t>
  </si>
  <si>
    <t xml:space="preserve">SOCIALES </t>
  </si>
  <si>
    <t>Atentados Terroristas</t>
  </si>
  <si>
    <t xml:space="preserve">Delincuencia común  y grupos al margen de la ley, zona de interés particular de la ciudad (zona parqueaderos de la secretaria de movilidad distrital). </t>
  </si>
  <si>
    <t>Manifestaciones ciudadanas</t>
  </si>
  <si>
    <t>Generada por actividades de las comunidades</t>
  </si>
  <si>
    <t>Inminente</t>
  </si>
  <si>
    <t>Huelga de los trabajadores</t>
  </si>
  <si>
    <t>Generada por reclamaciones por parte de los trabajadores</t>
  </si>
  <si>
    <t>Asonadas y vandalismo</t>
  </si>
  <si>
    <t>Generada por acciones desbordadas de la comunidad</t>
  </si>
  <si>
    <t>Robos, secuestros, extorsiones</t>
  </si>
  <si>
    <t>Delincuencia común  y grupos al margen de la ley</t>
  </si>
  <si>
    <t xml:space="preserve">PUNTO VULNERABLE A CALIFICAR </t>
  </si>
  <si>
    <t>CALIFICACION</t>
  </si>
  <si>
    <t>INTERPRETACION</t>
  </si>
  <si>
    <t>PERSONAS</t>
  </si>
  <si>
    <t>RECURSOS</t>
  </si>
  <si>
    <t>SISTEMAS Y PROCESOS</t>
  </si>
  <si>
    <t xml:space="preserve">4. CONFORMACION COMITÉ DE EMERGENCIAS </t>
  </si>
  <si>
    <t xml:space="preserve">CARGO </t>
  </si>
  <si>
    <t xml:space="preserve">NOMBRE </t>
  </si>
  <si>
    <t>TELEFONO / EXT</t>
  </si>
  <si>
    <t>Secretario General </t>
  </si>
  <si>
    <t>Juan David Lemus Pacheco</t>
  </si>
  <si>
    <t>jlemus@sic.gov.co</t>
  </si>
  <si>
    <t>Director Administrativo </t>
  </si>
  <si>
    <t>Claudia Milena López Oñate</t>
  </si>
  <si>
    <t>clopez@sic.gov.co</t>
  </si>
  <si>
    <t>Coordinador del grupo de trabajo de recursos físicos y gestión documental </t>
  </si>
  <si>
    <t>Heliana Eugenia Gomez Piza</t>
  </si>
  <si>
    <t>hegomez@sic.gov.co</t>
  </si>
  <si>
    <t>Coordinador del grupo de trabajo de talento Humano </t>
  </si>
  <si>
    <t>Jennifer Rosario Bendek Rico</t>
  </si>
  <si>
    <t>jbendek@sic.gov.co</t>
  </si>
  <si>
    <t>Director financiero </t>
  </si>
  <si>
    <t>María del Rosario Hernández Sierra</t>
  </si>
  <si>
    <t>mrhernandez@sic.gov.co</t>
  </si>
  <si>
    <t>Jefe de la oficina de Servicios al consumidor y apoyo empresarial.  </t>
  </si>
  <si>
    <t>Jury Paola Ortiz Cárdenas</t>
  </si>
  <si>
    <t>jortiz@sic.gov.co</t>
  </si>
  <si>
    <t>Coordinador de la brigada de emergencia</t>
  </si>
  <si>
    <t>Fabian Emiliani Velandia Chitiva </t>
  </si>
  <si>
    <t>fvelandia@sic.gov.co</t>
  </si>
  <si>
    <t xml:space="preserve">5. ENTIDADES Y GRUPOS DE APOYO </t>
  </si>
  <si>
    <t>ENTIDAD</t>
  </si>
  <si>
    <t>DIRECCION</t>
  </si>
  <si>
    <t>TELEFONO FIJO</t>
  </si>
  <si>
    <t>Emergencias</t>
  </si>
  <si>
    <t xml:space="preserve">Centro Regulador de urgencias y Emergencias </t>
  </si>
  <si>
    <t>ARL Positiva</t>
  </si>
  <si>
    <t>Autpista Norte 94-72</t>
  </si>
  <si>
    <t>601-3307000</t>
  </si>
  <si>
    <t xml:space="preserve">CAI de policia San Diego </t>
  </si>
  <si>
    <t>Estación de Policía Décima Engativá</t>
  </si>
  <si>
    <t>601-4368491</t>
  </si>
  <si>
    <t>6. PLAN DE AYUDA MUTUA</t>
  </si>
  <si>
    <t>EMPRESA</t>
  </si>
  <si>
    <t>DIRECCIÓN</t>
  </si>
  <si>
    <t>TELEFONO</t>
  </si>
  <si>
    <t>7. SITIOS DE ATENCIÓN Y REMISIÓN DE PACIENTES.</t>
  </si>
  <si>
    <t>INTITUCION</t>
  </si>
  <si>
    <t>Hospital Fontibon ESE</t>
  </si>
  <si>
    <t>Cra 99 Clle 16 i, Fontibón, Bogotá</t>
  </si>
  <si>
    <t>601-4860033</t>
  </si>
  <si>
    <t xml:space="preserve">Hospitan Engativa </t>
  </si>
  <si>
    <t>Tv. 100a #80a-50, Bogotá</t>
  </si>
  <si>
    <t>601-4431790</t>
  </si>
  <si>
    <t xml:space="preserve">Hospital universitari de colombia </t>
  </si>
  <si>
    <t>Cl. 44 #59-75, Teusaquillo, Bogotá</t>
  </si>
  <si>
    <t>601-3904888</t>
  </si>
  <si>
    <t>8. PLAN DE EVACUACIÓN</t>
  </si>
  <si>
    <t>Establecer los procedimientos y lograr las condiciones locativas necesarias buscando procurar la actitud y destrezas que les permita a los ocupantes, usuarios y visitantes de las instalaciones de la Entidad, protegerse en caso de ocurrencia de eventos que puedan poner en peligro su integridad, mediante unas acciones rápidas, coordinadas y confiables, tendientes a desplazarse de un sitio de riesgo, por y hasta lugares de menor riesgo.
Primera fase. DETECCIÓN. Tiempo transcurrido desde que se origina el peligro hasta que alguien lo detecta.
Segunda Fase. ALARMA (Silbato - Alarma atravez de las estaciones manuales). Tiempo que transcurre desde que se reconoce el peligro hasta que se comunica la decisión de evacuar.
Tercera Fase. PREPARACION. Tiempo que transcurre desde que se da la alarma hasta que la primera persona está a punto de salir del sitio en que se encuentre.
Cuarta Fase. SALIDA. Tiempo que transcurre desde que la primera persona sale del sitio en que se encuentre, hasta que el último evacua las instalaciones.</t>
  </si>
  <si>
    <t>8.1 CAMPOS DE ACCIÓN DEL PLAN DE EVACUACIÓN</t>
  </si>
  <si>
    <t>Los Funcionarios, Contratistas y Visitantes de la Superintendencia de industria y comercio evacuaran las instalaciones de la entidad  al punto de encuentro, solo cuando se active la alarma del edifico cuando la evacuaccion es general y atravez de silvatos o voz a voz si es localizada.  Dirigida por la brigada de emergencias y en cabeza por el COE.</t>
  </si>
  <si>
    <t>Area General</t>
  </si>
  <si>
    <t>1. Salida de emergencia</t>
  </si>
  <si>
    <t>2. Punto de encuentro asignado por el parque empresarial puerta del sol.</t>
  </si>
  <si>
    <t xml:space="preserve">8.2 ALARMA PARA EVACUACIÓN SILVATOS </t>
  </si>
  <si>
    <t xml:space="preserve">9. PLANO DE EVACUACION Y PUNTO DE ENCUENTRO </t>
  </si>
  <si>
    <t>BODEGA 10 - 11</t>
  </si>
  <si>
    <t>BODEGA 44</t>
  </si>
  <si>
    <t>BODEGA 48</t>
  </si>
  <si>
    <t>IDENTIFICACION DE AMENAZAS</t>
  </si>
  <si>
    <t>R</t>
  </si>
  <si>
    <t>t</t>
  </si>
  <si>
    <t>TECNOLÓGICOS</t>
  </si>
  <si>
    <t>SOCIALES</t>
  </si>
  <si>
    <t>1. Organización</t>
  </si>
  <si>
    <t xml:space="preserve">Existe una política general en Seguridad y Salud en el Trabajo  y se encuentra divulgada? </t>
  </si>
  <si>
    <t>Se cuenta con política de SST</t>
  </si>
  <si>
    <t>Existe Comité de Emergencias y tiene funciones asignadas?</t>
  </si>
  <si>
    <t xml:space="preserve">Se cuenta con comité de emergencia de cuerdo a resolución 82040 del 2015 modificada por la resolución 40346 del 2021. </t>
  </si>
  <si>
    <t xml:space="preserve">Se cuenta con actas de reuniones del mismo, Cuenta con cronograma de reuniones y formación del comité. </t>
  </si>
  <si>
    <t>Se practica y promueve activamente a los trabajadores el programa de preparación para emergencias?</t>
  </si>
  <si>
    <t xml:space="preserve">Se realiza capacitación a todos los niveles de la organización. </t>
  </si>
  <si>
    <t xml:space="preserve">Se recomienda continuar con la formación de funcionarios y contratistas nuevos en la entidad. </t>
  </si>
  <si>
    <t>Los empleados han adquirido responsabilidades específicas en caso de emergencias?</t>
  </si>
  <si>
    <t xml:space="preserve">Se cuenta con funciones especificas en emergencias para el COE, Coordinador de la brigada de emergencias, Brigadas de emergencias. </t>
  </si>
  <si>
    <t xml:space="preserve">Se recomienda realizar seguimiento del complimiento de las responsabilidad con una frecuencia de una vez al año. </t>
  </si>
  <si>
    <t>Existe brigada de emergencias?</t>
  </si>
  <si>
    <t xml:space="preserve">No se cuenta con brigada de emergencias </t>
  </si>
  <si>
    <t xml:space="preserve">Se realizo convocatoria para la conformación de la brigada de emergencias. </t>
  </si>
  <si>
    <t>La brigada cuenta con un compromiso escrito para desarrollar sus funciones?</t>
  </si>
  <si>
    <t xml:space="preserve">Los funcionarios que pertenecen a la brigada de emergencias y se encuentran en la sede de bodegas cuentan con el requerimiento. </t>
  </si>
  <si>
    <t>Se debe realizar la divulgación a la nueva brigada de emergencias de las bodegas.</t>
  </si>
  <si>
    <t>Hay un responsable en la empresa que se encargue de elaborar y mantener actualizado el plan de emergencias?</t>
  </si>
  <si>
    <t xml:space="preserve">Se cuenta con dos profesionales dedicados a la atención y documentación de emergencias dando cumplimiento al decreto 1072 del 2015 </t>
  </si>
  <si>
    <t xml:space="preserve">Se encuentra bajo la responsabilidad de Fabián Chitiva y Yeison Arley Gutierrez </t>
  </si>
  <si>
    <t>Subtotal</t>
  </si>
  <si>
    <t>2. Capacitación</t>
  </si>
  <si>
    <t>Se cuenta con un programa de capacitación en prevención y control de emergencias?</t>
  </si>
  <si>
    <t xml:space="preserve">Se cuenta con un cronograma de formación. </t>
  </si>
  <si>
    <t xml:space="preserve">Se recomienda realizar la medición de eficiencia de la formación. </t>
  </si>
  <si>
    <t>Las personas han recibido capacitación general en temas básicos de emergencias y en general saben las personas auto protegerse?</t>
  </si>
  <si>
    <t>se ha realizado la socialización de medidas de autoprotección en caso de sismo a todos los trabajadores, contratistas.</t>
  </si>
  <si>
    <t>El personal de la brigada ha recibido entrenamiento y capacitación en temas de prevención y control de emergencias?</t>
  </si>
  <si>
    <t>Se ha realizado capacitaciones virtuales a los funcionarios que pertenecen a la brigada de emergencias.</t>
  </si>
  <si>
    <t xml:space="preserve">Se debe incluir a los contratistas en la formación de la brigada de emergencias. </t>
  </si>
  <si>
    <t>Esta divulgado el plan de emergencias y evacuación?</t>
  </si>
  <si>
    <t>Se cuenta con divulgación del plan de prevención preparación y respuesta ante emergencias</t>
  </si>
  <si>
    <t xml:space="preserve">Se recomienda continuar con el proceso. </t>
  </si>
  <si>
    <t>Se cuenta con manuales, folletos como material de difusión en temas de prevención y control de emergencias?</t>
  </si>
  <si>
    <t xml:space="preserve">Se cuenta con la información de las capacitaciones, Información divulgada en la pagina de la SIC. </t>
  </si>
  <si>
    <t>3. Dotación</t>
  </si>
  <si>
    <t xml:space="preserve">Existe dotación personal para el personal de la brigada y del Comité de Emergencias? </t>
  </si>
  <si>
    <t xml:space="preserve">Los brigadistas no cuentan con dotación </t>
  </si>
  <si>
    <t xml:space="preserve">Se debe suministrar la dotación para el buen funcionamiento de la misma. </t>
  </si>
  <si>
    <t>1.0</t>
  </si>
  <si>
    <t>Se tienen implementos básicos de primeros auxilios en caso de requerirse?</t>
  </si>
  <si>
    <t>Se cuanta con botiquines y camillas los cuales no cumplen con la normatividad.</t>
  </si>
  <si>
    <t xml:space="preserve">Se debe realizar la solicitud a documentos inteligentes  </t>
  </si>
  <si>
    <t>Se cuenta con implementos básicos para el control de incendios tales como herramientas manuales, extintores, entre otros de acuerdo con las necesidades especificas y realmente necesarias?</t>
  </si>
  <si>
    <t xml:space="preserve">Se cuenta con elementos de extinción portátiles (Extintores) para el control de incendios incipientes. </t>
  </si>
  <si>
    <t xml:space="preserve">Se cuenta con almacenamiento de material combustible clase A se debe realizar una medición de carga combustible para establecer si la cantidad de extintores existente son los adecuados, si la red contra incendios existente cuenta con los requisitos de ley para su funcionamiento. </t>
  </si>
  <si>
    <t>Calificación</t>
  </si>
  <si>
    <t>1. MATERIALES</t>
  </si>
  <si>
    <t>Existen equipos de instrumentación y monitoreo para identificar riesgos que puedan originar emergencias o desastres?</t>
  </si>
  <si>
    <t>Se cuenta con sensores de humo los cuales no se encuentran en funcionamiento en la bodega 44, se desconoce la efectividad de los detectores de las bodegas 10-11-48.</t>
  </si>
  <si>
    <t xml:space="preserve">Se recomienda realizar el mantenimiento y puesta en marcha de los detectores de humo, se recomienda realizar la monitorizacion de los mismos. </t>
  </si>
  <si>
    <t>Existen materiales inflamables AL INTERIOR de las instalaciones?</t>
  </si>
  <si>
    <t>Se cuenta con almacenamiento de materiales combustibles de clase A.</t>
  </si>
  <si>
    <t xml:space="preserve">Se recomienda realizar la medicion de carga combustible, tomar las medidas de control de incendios con relacion a los resultados de la medicion. </t>
  </si>
  <si>
    <t>2. EDIFICACIONES</t>
  </si>
  <si>
    <t>El tipo de construcción es sismo resistente?</t>
  </si>
  <si>
    <t>Se cuenta con edificacion la cual data del año 2007 la cual cumple con las normas de sismoresistencia.</t>
  </si>
  <si>
    <t xml:space="preserve">Se debe gestionar el retiro de la carga que se le esta realizando a la columna estructural de bodega 10 ya esta recibiendo el peso muerto de la estanteria y el almacenamiento documental existente. </t>
  </si>
  <si>
    <t>Existen puertas y muros cortafuego?</t>
  </si>
  <si>
    <t xml:space="preserve">Se cuenta con muros en ladrillo y bloque el cual contiene el fuego en primera instancia dando tiempo a los organismos de socorro en acudir a al emergencia. </t>
  </si>
  <si>
    <t xml:space="preserve">Las instalaciones no cuentan con muros corta fuegos que contengan  una incendio propio o de las bodegas que se encuentran sircunbecinas. </t>
  </si>
  <si>
    <t>Las escaleras para el uso de emergencias cuentan con banda antideslizante y doble pasamanos?</t>
  </si>
  <si>
    <t xml:space="preserve">Se cuenta con escaleras usadas para ingreso y salida del personal la cual esta destinada como de evacuaccion. </t>
  </si>
  <si>
    <t>Las escaleras no cuentan con pasamanos en ambos costados, cintas antideslizantes que evite la caida de personal, no cuentan con luces de emergencias, la bodega 10 cuenta con escaleras en madera la cual en caso de una conflagracion no se podran usar como ruta de evacuaccion.</t>
  </si>
  <si>
    <t>Existe más de una salida?</t>
  </si>
  <si>
    <t xml:space="preserve">no se cuenta con mas de una salida. </t>
  </si>
  <si>
    <t xml:space="preserve">Existen rutas de evacuación? </t>
  </si>
  <si>
    <t xml:space="preserve">Se cuntan definidos las rutas de evacuaccion las cuales son bloqueadas temporalmente de acuerdo al funcionamiento de la entidad. </t>
  </si>
  <si>
    <t xml:space="preserve">Se cuentan con mapas de evacuaccion los cuales no dan indicacciones de las zonas de trabajo y recursos disponibles en caso de emergencia. </t>
  </si>
  <si>
    <t>Se cuenta con parqueaderos?</t>
  </si>
  <si>
    <t>Se cuenta con zonas destinadas como parqueaderos, las cuales no estan señalizadas y demarcadas.</t>
  </si>
  <si>
    <t xml:space="preserve">Se debe realizar la demarcacion de las zonas de parque de las bodegas incluyendo la zona de  azual. </t>
  </si>
  <si>
    <t>Están señalizadas vías de evacuación y equipos contra incendio?</t>
  </si>
  <si>
    <t xml:space="preserve">Si </t>
  </si>
  <si>
    <t xml:space="preserve">Se encuentra en restructuracion la señalizacion de emergencias. </t>
  </si>
  <si>
    <t>3. EQUIPOS</t>
  </si>
  <si>
    <t xml:space="preserve">Se cuenta con algún sistema de alarmas? </t>
  </si>
  <si>
    <t xml:space="preserve">Se cuenta con sistema de deteccion de incendios, sistema de estaciones manuales las cuales no esta en funcionamiento ya que se encuentran alarmadas y silencidas. </t>
  </si>
  <si>
    <t xml:space="preserve">Se debe realizar mantenimiento y puesta en marcha del sistema de deteccion de incendios. </t>
  </si>
  <si>
    <t>Se cuenta con sistemas automáticos de detección de incendios?</t>
  </si>
  <si>
    <t>Se cuenta con sistemas automáticos de control de incendios?</t>
  </si>
  <si>
    <t xml:space="preserve">no se cuenta sistema automatico del control de incendios, se cuenta con ayudas portatiles (Extintores). </t>
  </si>
  <si>
    <t xml:space="preserve">Se debe realizar la medicion de carga combustible para definir que sistema de control de incendios es el eficiente. </t>
  </si>
  <si>
    <t>Se cuenta con un sistema de comunicaciones internas?</t>
  </si>
  <si>
    <t xml:space="preserve">No se cuenta </t>
  </si>
  <si>
    <t xml:space="preserve">Se recomienda realizar la adquisicion de radios de comunicaccion </t>
  </si>
  <si>
    <t>Se cuenta con programa de mantenimiento preventivo para los equipos de emergencia?</t>
  </si>
  <si>
    <t xml:space="preserve">Se realiza cambio por deterioro o vencimiento de vida util de los elemento destinados para la atencion de emergencias. </t>
  </si>
  <si>
    <t>1. SERVICIOS PÚBLICOS</t>
  </si>
  <si>
    <t>Se cuenta con buen suministro de energía?</t>
  </si>
  <si>
    <t>Se cuenta con servicio publico suministrado por la empresa Enel Codensa</t>
  </si>
  <si>
    <t xml:space="preserve">Buena energía </t>
  </si>
  <si>
    <t>Se cuenta con buen suministro de agua?</t>
  </si>
  <si>
    <t>Se cuenta con el suministro de agua potable por la empresa de acueducto y alcantarillado de Bogotá.</t>
  </si>
  <si>
    <t>Se cuenta con suministro permanente y cuenta con tanques de almacenamiento de agua con una capacidad de XXXX</t>
  </si>
  <si>
    <t>Se cuenta con un buen programa de recolección de basuras?</t>
  </si>
  <si>
    <t xml:space="preserve">Se cuenta con servicio de recolección de basuras y disposición de residuos aprovechables </t>
  </si>
  <si>
    <t>Se cuenta con buen servicio de radio comunicaciones?</t>
  </si>
  <si>
    <t xml:space="preserve">Se cuenta con radios punto a punto </t>
  </si>
  <si>
    <t xml:space="preserve">Se recomienda realizar cobertura a la entidad en todos los niveles </t>
  </si>
  <si>
    <t>2. SISTEMAS ALTERNOS</t>
  </si>
  <si>
    <t>Se cuenta con un tanque de reserva de agua?</t>
  </si>
  <si>
    <t xml:space="preserve">Se cuenta con tanque de almacenamiento de agua potable bajo la administración del parque empresarial puerta del sol. </t>
  </si>
  <si>
    <t>Se cuenta con una planta de energía?</t>
  </si>
  <si>
    <t>Planta de Energía 680-750 kv</t>
  </si>
  <si>
    <t xml:space="preserve">Se cuenta para alimentación de zonas comunes </t>
  </si>
  <si>
    <t>Sistema de iluminación autónoma de emergencia?</t>
  </si>
  <si>
    <t xml:space="preserve">Se debe realizar la instalación de sistema de iluminación automático en caso de emergencias. </t>
  </si>
  <si>
    <t>Se cuenta con un buen sistema de vigilancia física?</t>
  </si>
  <si>
    <t xml:space="preserve">Se cuenta con servicio de vigilancia las 24 horas del día. </t>
  </si>
  <si>
    <t xml:space="preserve">3. RECUPERACIÓN </t>
  </si>
  <si>
    <t>Se cuenta con algún sistema de seguro para los funcionarios ?</t>
  </si>
  <si>
    <t xml:space="preserve">Se cuenta con pólizas </t>
  </si>
  <si>
    <t>La Entidad cuenta con la Póliza Seguro Manejo Sector Oficial Nro. 930-64- 994000000106, compañía aseguradora: Aseguradora Solidaria de Colombia, Vigencia: Desde 26/08/2020 23:59 hasta 25/05/2022 23:59.
Objeto del seguro: Amparar los riesgos que impliquen menoscabo de los fondos y bienes de propiedad, bajo tenencia, control y/o responsabilidad de la superintendencia de industria y comercio - sic, causados por acciones u omisiones de sus empleados que incurran en los delitos contra la administración pública o en alcances fiscales por incumplimiento de las disposiciones legales y reglamentarias, incluyendo el costo de la rendición de cuentas en casos de abandono del cargo o fallecimiento del empleado o funcionario, se extiende a amparar a los empleados en el exterior.</t>
  </si>
  <si>
    <t>Se cuenta asegurada la edificación en caso de terremoto, incendio, atentados terrorista etc.?</t>
  </si>
  <si>
    <t xml:space="preserve">Sin información </t>
  </si>
  <si>
    <t>Se cuenta con un sistema alterno para asegurar los expedientes medio magnético?</t>
  </si>
  <si>
    <t xml:space="preserve">Se cuenta con respaldo de la informacion </t>
  </si>
  <si>
    <t>De acuerdo a los procedimiento de seguridad de lainformacion se cuenta con respaldo fisico fuera de las instalaciones  de la entidad con el contratistas Data center IFX, almacenamiento de AZURE  (Nube).</t>
  </si>
  <si>
    <t>Se encuentran  asegurados los equipos y todos los bienes en general?</t>
  </si>
  <si>
    <t xml:space="preserve">Se cuenta con póliza en cobertura. </t>
  </si>
  <si>
    <t>Póliza Todo Riesgo Daños Materiales; amparos: Hurto calificado; terremoto, temblor y erupción volcánica; asonada, motín C.C., huelga, actos mal intencionados; todo riesgo daños materiales.
Póliza de Responsabilidad Civil Extracontractual Servidores Públicos; amparos: Actos incorrectos de los servidores públicos (ALTOS DIRECTIVOS).
Póliza de Manejo Global para Entidades Estatales; amparos: Delitos contra la administración pública, fallos con responsabilidad fiscal, rendición de cuentas, reconstrucción de cuentas.
Póliza de Responsabilidad Civil Extracontractual; amparos: Patrimonio del asegurado (SIC).
Póliza de Transporte de Mercancías; amparos: Dinero en efectivo y títulos valores, huelgas, cobertura completa.</t>
  </si>
  <si>
    <t>INTERPRETACIÓN</t>
  </si>
  <si>
    <t>VALOR</t>
  </si>
  <si>
    <t>EN LAS PERSONAS</t>
  </si>
  <si>
    <t>Organización</t>
  </si>
  <si>
    <t>Capacitación</t>
  </si>
  <si>
    <t>Dotación</t>
  </si>
  <si>
    <t>EN LOS RECURSOS</t>
  </si>
  <si>
    <t>Materiales</t>
  </si>
  <si>
    <t>Edificación</t>
  </si>
  <si>
    <t>Equipos</t>
  </si>
  <si>
    <t>Servicios Públicos</t>
  </si>
  <si>
    <t>Sistemas Alternos</t>
  </si>
  <si>
    <t>Recuperación</t>
  </si>
  <si>
    <t>BAJO
0,0 - 1,0</t>
  </si>
  <si>
    <t>MEDIO 
1,1 - 2,0</t>
  </si>
  <si>
    <t>ALTO
2,1 - 3,0</t>
  </si>
  <si>
    <t>POSIBLE</t>
  </si>
  <si>
    <t>PROBABLE</t>
  </si>
  <si>
    <t>INMINENTE</t>
  </si>
  <si>
    <t>DIAMANTE DE RIESGO</t>
  </si>
  <si>
    <t>MEDIO</t>
  </si>
  <si>
    <t>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</si>
</sst>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2">
    <font>
      <sz val="10"/>
      <name val="Arial"/>
      <family val="2"/>
    </font>
    <font>
      <sz val="8"/>
      <name val="Arial"/>
      <family val="2"/>
    </font>
    <font>
      <b/>
      <sz val="8"/>
      <name val="Arial"/>
      <family val="2"/>
    </font>
    <font>
      <b/>
      <sz val="8"/>
      <color indexed="9"/>
      <name val="Arial"/>
      <family val="2"/>
    </font>
    <font>
      <b/>
      <sz val="8"/>
      <color indexed="8"/>
      <name val="Times New Roman"/>
      <family val="1"/>
    </font>
    <font>
      <sz val="8"/>
      <color indexed="8"/>
      <name val="Times New Roman"/>
      <family val="1"/>
    </font>
    <font>
      <b/>
      <sz val="8"/>
      <color indexed="17"/>
      <name val="Times New Roman"/>
      <family val="1"/>
    </font>
    <font>
      <b/>
      <sz val="8"/>
      <color indexed="13"/>
      <name val="Times New Roman"/>
      <family val="1"/>
    </font>
    <font>
      <b/>
      <sz val="8"/>
      <color indexed="10"/>
      <name val="Times New Roman"/>
      <family val="1"/>
    </font>
    <font>
      <sz val="8"/>
      <color indexed="9"/>
      <name val="Arial"/>
      <family val="2"/>
    </font>
    <font>
      <sz val="10"/>
      <name val="Arial"/>
      <family val="2"/>
    </font>
    <font>
      <b/>
      <sz val="12"/>
      <name val="Arial"/>
      <family val="2"/>
    </font>
    <font>
      <b/>
      <sz val="11"/>
      <name val="Arial"/>
      <family val="2"/>
    </font>
    <font>
      <b/>
      <sz val="12"/>
      <color indexed="9"/>
      <name val="Arial"/>
      <family val="2"/>
    </font>
    <font>
      <sz val="9"/>
      <name val="Arial"/>
      <family val="2"/>
    </font>
    <font>
      <b/>
      <sz val="9"/>
      <name val="Arial"/>
      <family val="2"/>
    </font>
    <font>
      <u/>
      <sz val="13"/>
      <color indexed="12"/>
      <name val="Arial"/>
      <family val="2"/>
    </font>
    <font>
      <b/>
      <sz val="12"/>
      <color indexed="8"/>
      <name val="Arial"/>
      <family val="2"/>
    </font>
    <font>
      <sz val="26"/>
      <name val="Wingdings 2"/>
      <family val="1"/>
      <charset val="2"/>
    </font>
    <font>
      <sz val="8"/>
      <name val="Wingdings"/>
      <charset val="2"/>
    </font>
    <font>
      <sz val="8"/>
      <name val="Webdings"/>
      <family val="1"/>
      <charset val="2"/>
    </font>
    <font>
      <b/>
      <sz val="10"/>
      <name val="Arial"/>
      <family val="2"/>
    </font>
    <font>
      <sz val="12"/>
      <name val="Arial"/>
      <family val="2"/>
    </font>
    <font>
      <b/>
      <sz val="12"/>
      <color indexed="10"/>
      <name val="Arial"/>
      <family val="2"/>
    </font>
    <font>
      <b/>
      <sz val="12"/>
      <color indexed="13"/>
      <name val="Arial"/>
      <family val="2"/>
    </font>
    <font>
      <b/>
      <sz val="12"/>
      <color indexed="17"/>
      <name val="Arial"/>
      <family val="2"/>
    </font>
    <font>
      <sz val="9"/>
      <color indexed="81"/>
      <name val="Tahoma"/>
      <family val="2"/>
    </font>
    <font>
      <sz val="10.5"/>
      <name val="Arial"/>
      <family val="2"/>
    </font>
    <font>
      <sz val="11"/>
      <name val="Arial"/>
      <family val="2"/>
    </font>
    <font>
      <b/>
      <sz val="10.5"/>
      <name val="Arial"/>
      <family val="2"/>
    </font>
    <font>
      <sz val="8"/>
      <color rgb="FFFF0000"/>
      <name val="Wingdings"/>
      <charset val="2"/>
    </font>
    <font>
      <sz val="8"/>
      <color theme="0"/>
      <name val="Arial"/>
      <family val="2"/>
    </font>
    <font>
      <sz val="10"/>
      <color rgb="FF00B050"/>
      <name val="Arial"/>
      <family val="2"/>
    </font>
    <font>
      <sz val="10"/>
      <color rgb="FFFF0000"/>
      <name val="Arial"/>
      <family val="2"/>
    </font>
    <font>
      <sz val="10"/>
      <color rgb="FFFFFF00"/>
      <name val="Arial"/>
      <family val="2"/>
    </font>
    <font>
      <sz val="10"/>
      <color rgb="FF009900"/>
      <name val="Wingdings"/>
      <charset val="2"/>
    </font>
    <font>
      <sz val="11"/>
      <color theme="1"/>
      <name val="Arial"/>
      <family val="2"/>
    </font>
    <font>
      <sz val="48"/>
      <color rgb="FF009900"/>
      <name val="Wingdings"/>
      <charset val="2"/>
    </font>
    <font>
      <sz val="8"/>
      <color theme="0" tint="-0.34998626667073579"/>
      <name val="Arial"/>
      <family val="2"/>
    </font>
    <font>
      <sz val="48"/>
      <color rgb="FFFF0000"/>
      <name val="Wingdings"/>
      <charset val="2"/>
    </font>
    <font>
      <sz val="10"/>
      <color rgb="FFFFFF00"/>
      <name val="Wingdings"/>
      <charset val="2"/>
    </font>
    <font>
      <sz val="10"/>
      <color rgb="FF00B050"/>
      <name val="Wingdings"/>
      <charset val="2"/>
    </font>
    <font>
      <sz val="48"/>
      <color rgb="FFFFFF00"/>
      <name val="Wingdings"/>
      <charset val="2"/>
    </font>
    <font>
      <sz val="48"/>
      <color rgb="FF00B050"/>
      <name val="Wingdings"/>
      <charset val="2"/>
    </font>
    <font>
      <sz val="10"/>
      <color rgb="FFFF0000"/>
      <name val="Wingdings"/>
      <charset val="2"/>
    </font>
    <font>
      <b/>
      <sz val="10"/>
      <color theme="0"/>
      <name val="Arial"/>
      <family val="2"/>
    </font>
    <font>
      <b/>
      <sz val="11"/>
      <color theme="0"/>
      <name val="Arial"/>
      <family val="2"/>
    </font>
    <font>
      <b/>
      <sz val="12"/>
      <color theme="0"/>
      <name val="Arial"/>
      <family val="2"/>
    </font>
    <font>
      <sz val="12"/>
      <color theme="1"/>
      <name val="Arial"/>
      <family val="2"/>
    </font>
    <font>
      <b/>
      <sz val="48"/>
      <color rgb="FFFF0000"/>
      <name val="Wingdings"/>
      <charset val="2"/>
    </font>
    <font>
      <b/>
      <sz val="48"/>
      <color rgb="FF33CC33"/>
      <name val="Wingdings"/>
      <charset val="2"/>
    </font>
    <font>
      <b/>
      <sz val="48"/>
      <color rgb="FFFFFF00"/>
      <name val="Wingdings"/>
      <charset val="2"/>
    </font>
  </fonts>
  <fills count="25">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
      <patternFill patternType="solid">
        <fgColor indexed="65"/>
        <bgColor indexed="64"/>
      </patternFill>
    </fill>
    <fill>
      <patternFill patternType="solid">
        <fgColor indexed="9"/>
        <bgColor indexed="49"/>
      </patternFill>
    </fill>
    <fill>
      <patternFill patternType="solid">
        <fgColor theme="0"/>
        <bgColor indexed="64"/>
      </patternFill>
    </fill>
    <fill>
      <patternFill patternType="solid">
        <fgColor theme="0"/>
        <bgColor indexed="49"/>
      </patternFill>
    </fill>
    <fill>
      <patternFill patternType="solid">
        <fgColor theme="9" tint="0.79998168889431442"/>
        <bgColor indexed="22"/>
      </patternFill>
    </fill>
    <fill>
      <patternFill patternType="solid">
        <fgColor rgb="FFFF0000"/>
        <bgColor indexed="60"/>
      </patternFill>
    </fill>
    <fill>
      <patternFill patternType="solid">
        <fgColor rgb="FFFFFF00"/>
        <bgColor indexed="34"/>
      </patternFill>
    </fill>
    <fill>
      <patternFill patternType="solid">
        <fgColor rgb="FF33CC33"/>
        <bgColor indexed="64"/>
      </patternFill>
    </fill>
    <fill>
      <patternFill patternType="solid">
        <fgColor theme="3" tint="0.39997558519241921"/>
        <bgColor indexed="64"/>
      </patternFill>
    </fill>
    <fill>
      <patternFill patternType="solid">
        <fgColor theme="3" tint="0.39997558519241921"/>
        <bgColor indexed="30"/>
      </patternFill>
    </fill>
    <fill>
      <patternFill patternType="solid">
        <fgColor theme="3" tint="0.79998168889431442"/>
        <bgColor indexed="64"/>
      </patternFill>
    </fill>
    <fill>
      <patternFill patternType="solid">
        <fgColor theme="3" tint="0.79998168889431442"/>
        <bgColor indexed="30"/>
      </patternFill>
    </fill>
    <fill>
      <patternFill patternType="solid">
        <fgColor theme="3" tint="0.79998168889431442"/>
        <bgColor indexed="49"/>
      </patternFill>
    </fill>
    <fill>
      <patternFill patternType="solid">
        <fgColor theme="0"/>
        <bgColor theme="0"/>
      </patternFill>
    </fill>
    <fill>
      <patternFill patternType="solid">
        <fgColor rgb="FFFFFFFF"/>
        <bgColor indexed="64"/>
      </patternFill>
    </fill>
    <fill>
      <patternFill patternType="solid">
        <fgColor theme="3" tint="0.39997558519241921"/>
        <bgColor theme="0"/>
      </patternFill>
    </fill>
    <fill>
      <patternFill patternType="solid">
        <fgColor indexed="65"/>
        <bgColor theme="0"/>
      </patternFill>
    </fill>
    <fill>
      <patternFill patternType="solid">
        <fgColor theme="3" tint="0.39997558519241921"/>
        <bgColor indexed="49"/>
      </patternFill>
    </fill>
    <fill>
      <patternFill patternType="solid">
        <fgColor rgb="FFFFFF00"/>
        <bgColor indexed="64"/>
      </patternFill>
    </fill>
  </fills>
  <borders count="5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8"/>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dotted">
        <color indexed="64"/>
      </left>
      <right style="dotted">
        <color indexed="64"/>
      </right>
      <top style="dotted">
        <color indexed="64"/>
      </top>
      <bottom/>
      <diagonal/>
    </border>
    <border>
      <left style="dotted">
        <color indexed="64"/>
      </left>
      <right/>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8"/>
      </top>
      <bottom/>
      <diagonal/>
    </border>
    <border>
      <left style="medium">
        <color indexed="64"/>
      </left>
      <right style="medium">
        <color indexed="64"/>
      </right>
      <top/>
      <bottom style="medium">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10" fillId="0" borderId="0"/>
  </cellStyleXfs>
  <cellXfs count="306">
    <xf numFmtId="0" fontId="0" fillId="0" borderId="0" xfId="0"/>
    <xf numFmtId="0" fontId="1" fillId="0" borderId="0" xfId="0" applyFont="1"/>
    <xf numFmtId="0" fontId="1" fillId="0" borderId="0" xfId="0" applyFont="1" applyAlignment="1">
      <alignment horizontal="justify" vertical="top" wrapText="1"/>
    </xf>
    <xf numFmtId="164" fontId="1" fillId="0" borderId="0" xfId="0" applyNumberFormat="1" applyFont="1" applyAlignment="1">
      <alignment horizontal="center" vertical="top" wrapText="1"/>
    </xf>
    <xf numFmtId="164" fontId="9" fillId="0" borderId="0" xfId="0" applyNumberFormat="1" applyFont="1" applyAlignment="1">
      <alignment horizontal="center" vertical="top" wrapText="1"/>
    </xf>
    <xf numFmtId="0" fontId="1" fillId="0" borderId="1" xfId="0" applyFont="1" applyBorder="1" applyAlignment="1">
      <alignment horizontal="justify" vertical="top" wrapText="1"/>
    </xf>
    <xf numFmtId="0" fontId="1" fillId="0" borderId="2" xfId="0" applyFont="1" applyBorder="1" applyAlignment="1">
      <alignment horizontal="justify" vertical="top" wrapText="1"/>
    </xf>
    <xf numFmtId="0" fontId="1" fillId="0" borderId="3" xfId="0" applyFont="1" applyBorder="1" applyAlignment="1">
      <alignment horizontal="justify" vertical="top" wrapText="1"/>
    </xf>
    <xf numFmtId="0" fontId="1" fillId="2" borderId="4" xfId="0" applyFont="1" applyFill="1" applyBorder="1" applyAlignment="1">
      <alignment vertical="center"/>
    </xf>
    <xf numFmtId="0" fontId="1" fillId="2" borderId="5" xfId="0" applyFont="1" applyFill="1" applyBorder="1" applyAlignment="1">
      <alignment vertical="center"/>
    </xf>
    <xf numFmtId="0" fontId="11" fillId="3" borderId="0" xfId="0" applyFont="1" applyFill="1" applyAlignment="1">
      <alignment vertical="center"/>
    </xf>
    <xf numFmtId="0" fontId="17" fillId="4"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20" fillId="0" borderId="0" xfId="0" applyFont="1"/>
    <xf numFmtId="0" fontId="30" fillId="0" borderId="0" xfId="0" applyFont="1"/>
    <xf numFmtId="0" fontId="19" fillId="0" borderId="0" xfId="0" applyFont="1"/>
    <xf numFmtId="0" fontId="0" fillId="0" borderId="0" xfId="0" applyAlignment="1">
      <alignment vertical="center"/>
    </xf>
    <xf numFmtId="0" fontId="15" fillId="0" borderId="0" xfId="0" applyFont="1" applyAlignment="1">
      <alignment horizontal="center" vertical="center"/>
    </xf>
    <xf numFmtId="0" fontId="15" fillId="0" borderId="0" xfId="0" applyFont="1" applyAlignment="1">
      <alignment vertical="center"/>
    </xf>
    <xf numFmtId="0" fontId="13" fillId="0" borderId="0" xfId="0" applyFont="1" applyAlignment="1">
      <alignment vertical="center"/>
    </xf>
    <xf numFmtId="0" fontId="11" fillId="0" borderId="0" xfId="0" applyFont="1" applyAlignment="1">
      <alignment vertical="center"/>
    </xf>
    <xf numFmtId="2" fontId="2" fillId="0" borderId="8" xfId="0" applyNumberFormat="1" applyFont="1" applyBorder="1" applyAlignment="1">
      <alignment horizontal="center" vertical="center" wrapText="1"/>
    </xf>
    <xf numFmtId="0" fontId="31" fillId="0" borderId="0" xfId="0" applyFont="1" applyAlignment="1">
      <alignment horizontal="justify" vertical="top" wrapText="1"/>
    </xf>
    <xf numFmtId="0" fontId="22" fillId="0" borderId="0" xfId="0" applyFont="1"/>
    <xf numFmtId="0" fontId="22" fillId="0" borderId="0" xfId="0" applyFont="1" applyAlignment="1">
      <alignment horizontal="center" vertical="center"/>
    </xf>
    <xf numFmtId="0" fontId="0" fillId="0" borderId="0" xfId="0" applyAlignment="1">
      <alignment horizontal="center" vertical="center"/>
    </xf>
    <xf numFmtId="0" fontId="22" fillId="0" borderId="3" xfId="0" applyFont="1" applyBorder="1" applyAlignment="1">
      <alignment horizontal="left" vertical="center" wrapText="1"/>
    </xf>
    <xf numFmtId="0" fontId="0" fillId="0" borderId="0" xfId="0" applyAlignment="1">
      <alignment horizontal="left" vertical="center"/>
    </xf>
    <xf numFmtId="0" fontId="22" fillId="0" borderId="3" xfId="0" applyFont="1" applyBorder="1" applyAlignment="1">
      <alignment vertical="top" wrapText="1"/>
    </xf>
    <xf numFmtId="0" fontId="22" fillId="0" borderId="0" xfId="0" applyFont="1" applyAlignment="1">
      <alignment horizontal="left" vertical="center"/>
    </xf>
    <xf numFmtId="0" fontId="11" fillId="0" borderId="3" xfId="0" applyFont="1" applyBorder="1" applyAlignment="1">
      <alignment vertical="center" wrapText="1"/>
    </xf>
    <xf numFmtId="0" fontId="22" fillId="0" borderId="3" xfId="0" applyFont="1" applyBorder="1"/>
    <xf numFmtId="0" fontId="0" fillId="0" borderId="0" xfId="0" applyAlignment="1">
      <alignment horizontal="left"/>
    </xf>
    <xf numFmtId="0" fontId="0" fillId="8" borderId="0" xfId="0" applyFill="1"/>
    <xf numFmtId="0" fontId="21" fillId="8" borderId="0" xfId="0" applyFont="1" applyFill="1" applyAlignment="1">
      <alignment horizontal="center" vertical="center"/>
    </xf>
    <xf numFmtId="0" fontId="0" fillId="8" borderId="9" xfId="0" applyFill="1" applyBorder="1" applyAlignment="1">
      <alignment vertical="center"/>
    </xf>
    <xf numFmtId="0" fontId="0" fillId="8" borderId="10" xfId="0" applyFill="1" applyBorder="1" applyAlignment="1">
      <alignment vertical="center"/>
    </xf>
    <xf numFmtId="0" fontId="32" fillId="8" borderId="10" xfId="0" applyFont="1" applyFill="1" applyBorder="1" applyAlignment="1">
      <alignment vertical="center"/>
    </xf>
    <xf numFmtId="0" fontId="33" fillId="8" borderId="10" xfId="0" applyFont="1" applyFill="1" applyBorder="1" applyAlignment="1">
      <alignment vertical="center"/>
    </xf>
    <xf numFmtId="0" fontId="0" fillId="8" borderId="11" xfId="0" applyFill="1" applyBorder="1" applyAlignment="1">
      <alignment vertical="center"/>
    </xf>
    <xf numFmtId="0" fontId="0" fillId="8" borderId="12" xfId="0" applyFill="1" applyBorder="1" applyAlignment="1">
      <alignment vertical="center"/>
    </xf>
    <xf numFmtId="0" fontId="33" fillId="8" borderId="0" xfId="0" applyFont="1" applyFill="1" applyAlignment="1">
      <alignment vertical="center"/>
    </xf>
    <xf numFmtId="0" fontId="0" fillId="8" borderId="0" xfId="0" applyFill="1" applyAlignment="1">
      <alignment vertical="center"/>
    </xf>
    <xf numFmtId="0" fontId="34" fillId="8" borderId="0" xfId="0" applyFont="1" applyFill="1" applyAlignment="1">
      <alignment vertical="center"/>
    </xf>
    <xf numFmtId="0" fontId="35" fillId="8" borderId="3" xfId="0" applyFont="1" applyFill="1" applyBorder="1" applyAlignment="1">
      <alignment horizontal="left" vertical="center"/>
    </xf>
    <xf numFmtId="0" fontId="0" fillId="8" borderId="13" xfId="0" applyFill="1" applyBorder="1" applyAlignment="1">
      <alignment vertical="center"/>
    </xf>
    <xf numFmtId="0" fontId="0" fillId="8" borderId="14" xfId="0" applyFill="1" applyBorder="1" applyAlignment="1">
      <alignment vertical="center"/>
    </xf>
    <xf numFmtId="0" fontId="33" fillId="8" borderId="15" xfId="0" applyFont="1" applyFill="1" applyBorder="1" applyAlignment="1">
      <alignment vertical="center"/>
    </xf>
    <xf numFmtId="0" fontId="0" fillId="8" borderId="15" xfId="0" applyFill="1" applyBorder="1" applyAlignment="1">
      <alignment vertical="center"/>
    </xf>
    <xf numFmtId="0" fontId="32" fillId="8" borderId="15" xfId="0" applyFont="1" applyFill="1" applyBorder="1" applyAlignment="1">
      <alignment vertical="center"/>
    </xf>
    <xf numFmtId="0" fontId="0" fillId="8" borderId="16" xfId="0" applyFill="1" applyBorder="1" applyAlignment="1">
      <alignment vertical="center"/>
    </xf>
    <xf numFmtId="0" fontId="32" fillId="8" borderId="0" xfId="0" applyFont="1" applyFill="1" applyAlignment="1">
      <alignment vertical="center"/>
    </xf>
    <xf numFmtId="0" fontId="34" fillId="8" borderId="17" xfId="0" applyFont="1" applyFill="1" applyBorder="1" applyAlignment="1">
      <alignment vertical="center"/>
    </xf>
    <xf numFmtId="0" fontId="35" fillId="8" borderId="15" xfId="0" applyFont="1" applyFill="1" applyBorder="1" applyAlignment="1">
      <alignment horizontal="left" vertical="center"/>
    </xf>
    <xf numFmtId="0" fontId="21" fillId="8" borderId="0" xfId="0" applyFont="1" applyFill="1" applyAlignment="1">
      <alignment vertical="center"/>
    </xf>
    <xf numFmtId="0" fontId="28" fillId="8" borderId="18" xfId="0" applyFont="1" applyFill="1" applyBorder="1" applyAlignment="1">
      <alignment horizontal="left" vertical="center" wrapText="1"/>
    </xf>
    <xf numFmtId="0" fontId="36" fillId="8" borderId="18" xfId="0" applyFont="1" applyFill="1" applyBorder="1" applyAlignment="1">
      <alignment horizontal="left" vertical="center" wrapText="1"/>
    </xf>
    <xf numFmtId="0" fontId="28" fillId="6" borderId="18" xfId="2" applyFont="1" applyFill="1" applyBorder="1" applyAlignment="1">
      <alignment horizontal="center" vertical="center" wrapText="1"/>
    </xf>
    <xf numFmtId="0" fontId="28" fillId="6" borderId="18" xfId="2" applyFont="1" applyFill="1" applyBorder="1" applyAlignment="1">
      <alignment horizontal="left" vertical="center" wrapText="1"/>
    </xf>
    <xf numFmtId="0" fontId="27" fillId="0" borderId="18" xfId="0" applyFont="1" applyBorder="1" applyAlignment="1">
      <alignment horizontal="justify" vertical="center" wrapText="1"/>
    </xf>
    <xf numFmtId="0" fontId="27" fillId="0" borderId="18" xfId="0" applyFont="1" applyBorder="1" applyAlignment="1">
      <alignment horizontal="left" vertical="center" wrapText="1"/>
    </xf>
    <xf numFmtId="0" fontId="10" fillId="8" borderId="18" xfId="2" applyFill="1" applyBorder="1" applyAlignment="1">
      <alignment horizontal="center" vertical="center" wrapText="1"/>
    </xf>
    <xf numFmtId="0" fontId="10" fillId="0" borderId="18" xfId="2" applyBorder="1" applyAlignment="1">
      <alignment horizontal="center" vertical="center" wrapText="1"/>
    </xf>
    <xf numFmtId="0" fontId="10" fillId="0" borderId="18" xfId="0" applyFont="1" applyBorder="1"/>
    <xf numFmtId="0" fontId="21" fillId="8" borderId="18" xfId="2" applyFont="1" applyFill="1" applyBorder="1" applyAlignment="1">
      <alignment horizontal="left" vertical="center" wrapText="1"/>
    </xf>
    <xf numFmtId="0" fontId="11" fillId="0" borderId="18" xfId="2" applyFont="1" applyBorder="1" applyAlignment="1">
      <alignment horizontal="left" vertical="center" wrapText="1"/>
    </xf>
    <xf numFmtId="0" fontId="12" fillId="6" borderId="18" xfId="2" applyFont="1" applyFill="1" applyBorder="1" applyAlignment="1">
      <alignment horizontal="center" vertical="center" wrapText="1"/>
    </xf>
    <xf numFmtId="0" fontId="10" fillId="0" borderId="0" xfId="2" applyAlignment="1">
      <alignment horizontal="center" vertical="center" wrapText="1"/>
    </xf>
    <xf numFmtId="0" fontId="14" fillId="9" borderId="18" xfId="0" applyFont="1" applyFill="1" applyBorder="1" applyAlignment="1">
      <alignment horizontal="center" vertical="center" wrapText="1"/>
    </xf>
    <xf numFmtId="0" fontId="18" fillId="0" borderId="18" xfId="0" applyFont="1" applyBorder="1" applyAlignment="1">
      <alignment horizontal="center" vertical="center"/>
    </xf>
    <xf numFmtId="0" fontId="37" fillId="2" borderId="18" xfId="0" applyFont="1" applyFill="1" applyBorder="1" applyAlignment="1" applyProtection="1">
      <alignment horizontal="center" vertical="center"/>
      <protection locked="0"/>
    </xf>
    <xf numFmtId="0" fontId="18" fillId="0" borderId="18" xfId="0" applyFont="1" applyBorder="1" applyAlignment="1">
      <alignment horizontal="center" vertical="center" wrapText="1"/>
    </xf>
    <xf numFmtId="0" fontId="18" fillId="2" borderId="18" xfId="0" applyFont="1" applyFill="1" applyBorder="1" applyAlignment="1" applyProtection="1">
      <alignment horizontal="center" vertical="center"/>
      <protection locked="0"/>
    </xf>
    <xf numFmtId="0" fontId="14" fillId="0" borderId="18" xfId="0" applyFont="1" applyBorder="1" applyAlignment="1">
      <alignment horizontal="center" vertical="center" wrapText="1"/>
    </xf>
    <xf numFmtId="0" fontId="1" fillId="0" borderId="18" xfId="0" applyFont="1" applyBorder="1"/>
    <xf numFmtId="2" fontId="28" fillId="6" borderId="18" xfId="2" applyNumberFormat="1" applyFont="1" applyFill="1" applyBorder="1" applyAlignment="1">
      <alignment horizontal="center" vertical="center" wrapText="1"/>
    </xf>
    <xf numFmtId="0" fontId="29" fillId="0" borderId="18" xfId="0" applyFont="1" applyBorder="1" applyAlignment="1">
      <alignment horizontal="center" vertical="center" wrapText="1"/>
    </xf>
    <xf numFmtId="2" fontId="38" fillId="0" borderId="0" xfId="0" applyNumberFormat="1" applyFont="1" applyAlignment="1">
      <alignment horizontal="right" indent="1"/>
    </xf>
    <xf numFmtId="0" fontId="38" fillId="0" borderId="0" xfId="0" applyFont="1" applyAlignment="1">
      <alignment horizontal="right" indent="1"/>
    </xf>
    <xf numFmtId="0" fontId="38" fillId="0" borderId="0" xfId="0" applyFont="1"/>
    <xf numFmtId="2" fontId="38" fillId="0" borderId="0" xfId="0" applyNumberFormat="1" applyFont="1"/>
    <xf numFmtId="0" fontId="38" fillId="0" borderId="0" xfId="0" applyFont="1" applyAlignment="1">
      <alignment horizontal="right"/>
    </xf>
    <xf numFmtId="0" fontId="39" fillId="0" borderId="18"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alignment vertical="center"/>
    </xf>
    <xf numFmtId="0" fontId="12" fillId="0" borderId="0" xfId="0" applyFont="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0" fontId="12" fillId="0" borderId="23" xfId="0" applyFont="1" applyBorder="1" applyAlignment="1">
      <alignment vertical="center"/>
    </xf>
    <xf numFmtId="164" fontId="14" fillId="0" borderId="18" xfId="0" applyNumberFormat="1" applyFont="1" applyBorder="1" applyAlignment="1">
      <alignment horizontal="center" vertical="center" wrapText="1"/>
    </xf>
    <xf numFmtId="0" fontId="14" fillId="3" borderId="18" xfId="0" applyFont="1" applyFill="1" applyBorder="1" applyAlignment="1">
      <alignment horizontal="center" vertical="center" wrapText="1"/>
    </xf>
    <xf numFmtId="2" fontId="14" fillId="10" borderId="18" xfId="0" applyNumberFormat="1" applyFont="1" applyFill="1" applyBorder="1" applyAlignment="1">
      <alignment horizontal="center" vertical="center" wrapText="1"/>
    </xf>
    <xf numFmtId="0" fontId="14" fillId="0" borderId="18" xfId="0" applyFont="1" applyBorder="1" applyAlignment="1">
      <alignment horizontal="left" vertical="center" wrapText="1"/>
    </xf>
    <xf numFmtId="0" fontId="14" fillId="0" borderId="18" xfId="0" applyFont="1" applyBorder="1" applyAlignment="1">
      <alignment horizontal="justify" vertical="center" wrapText="1"/>
    </xf>
    <xf numFmtId="0" fontId="14" fillId="0" borderId="18" xfId="0" applyFont="1" applyBorder="1" applyAlignment="1" applyProtection="1">
      <alignment horizontal="center" vertical="center" wrapText="1"/>
      <protection locked="0"/>
    </xf>
    <xf numFmtId="0" fontId="14" fillId="2" borderId="18" xfId="0" applyFont="1" applyFill="1" applyBorder="1" applyAlignment="1">
      <alignment horizontal="justify" vertical="center" wrapText="1"/>
    </xf>
    <xf numFmtId="0" fontId="14" fillId="2" borderId="18" xfId="0" applyFont="1" applyFill="1" applyBorder="1" applyAlignment="1">
      <alignment horizontal="center" vertical="center" wrapText="1"/>
    </xf>
    <xf numFmtId="2" fontId="15" fillId="11" borderId="18" xfId="0" applyNumberFormat="1" applyFont="1" applyFill="1" applyBorder="1" applyAlignment="1">
      <alignment horizontal="center" vertical="center" wrapText="1"/>
    </xf>
    <xf numFmtId="164" fontId="14" fillId="0" borderId="18" xfId="0" applyNumberFormat="1" applyFont="1" applyBorder="1" applyAlignment="1">
      <alignment horizontal="left" vertical="center" wrapText="1"/>
    </xf>
    <xf numFmtId="2" fontId="15" fillId="12" borderId="18" xfId="0" applyNumberFormat="1" applyFont="1" applyFill="1" applyBorder="1" applyAlignment="1">
      <alignment horizontal="center" vertical="center" wrapText="1"/>
    </xf>
    <xf numFmtId="0" fontId="40" fillId="8" borderId="24" xfId="0" applyFont="1" applyFill="1" applyBorder="1" applyAlignment="1">
      <alignment horizontal="left" vertical="center"/>
    </xf>
    <xf numFmtId="0" fontId="41" fillId="8" borderId="24" xfId="0" applyFont="1" applyFill="1" applyBorder="1" applyAlignment="1">
      <alignment horizontal="left" vertical="center"/>
    </xf>
    <xf numFmtId="0" fontId="42" fillId="2" borderId="18" xfId="0" applyFont="1" applyFill="1" applyBorder="1" applyAlignment="1" applyProtection="1">
      <alignment horizontal="center" vertical="center"/>
      <protection locked="0"/>
    </xf>
    <xf numFmtId="0" fontId="43" fillId="0" borderId="18" xfId="0" applyFont="1" applyBorder="1" applyAlignment="1">
      <alignment horizontal="center" vertical="center"/>
    </xf>
    <xf numFmtId="0" fontId="40" fillId="8" borderId="3" xfId="0" applyFont="1" applyFill="1" applyBorder="1" applyAlignment="1">
      <alignment vertical="center"/>
    </xf>
    <xf numFmtId="0" fontId="22" fillId="8" borderId="18" xfId="2" applyFont="1" applyFill="1" applyBorder="1" applyAlignment="1">
      <alignment horizontal="left" vertical="center" wrapText="1"/>
    </xf>
    <xf numFmtId="0" fontId="28" fillId="0" borderId="0" xfId="0" applyFont="1" applyAlignment="1">
      <alignment horizontal="left"/>
    </xf>
    <xf numFmtId="0" fontId="43" fillId="2" borderId="18" xfId="0" applyFont="1" applyFill="1" applyBorder="1" applyAlignment="1" applyProtection="1">
      <alignment horizontal="center" vertical="center"/>
      <protection locked="0"/>
    </xf>
    <xf numFmtId="0" fontId="28" fillId="0" borderId="0" xfId="0" applyFont="1" applyAlignment="1">
      <alignment horizontal="center" vertical="center"/>
    </xf>
    <xf numFmtId="0" fontId="44" fillId="8" borderId="24" xfId="0" applyFont="1" applyFill="1" applyBorder="1" applyAlignment="1">
      <alignment horizontal="left" vertical="center"/>
    </xf>
    <xf numFmtId="0" fontId="39" fillId="2" borderId="18" xfId="0" applyFont="1" applyFill="1" applyBorder="1" applyAlignment="1" applyProtection="1">
      <alignment horizontal="center" vertical="center"/>
      <protection locked="0"/>
    </xf>
    <xf numFmtId="0" fontId="45" fillId="0" borderId="0" xfId="0" applyFont="1"/>
    <xf numFmtId="0" fontId="45" fillId="8" borderId="13" xfId="0" applyFont="1" applyFill="1" applyBorder="1" applyAlignment="1">
      <alignment vertical="center"/>
    </xf>
    <xf numFmtId="0" fontId="45" fillId="0" borderId="0" xfId="0" applyFont="1" applyAlignment="1">
      <alignment vertical="center"/>
    </xf>
    <xf numFmtId="0" fontId="13" fillId="13" borderId="4" xfId="0" applyFont="1" applyFill="1" applyBorder="1" applyAlignment="1">
      <alignment horizontal="center" vertical="center" wrapText="1"/>
    </xf>
    <xf numFmtId="0" fontId="28" fillId="0" borderId="18" xfId="2" applyFont="1" applyBorder="1" applyAlignment="1">
      <alignment horizontal="left" vertical="center" wrapText="1"/>
    </xf>
    <xf numFmtId="0" fontId="46" fillId="14" borderId="18" xfId="0" applyFont="1" applyFill="1" applyBorder="1" applyAlignment="1">
      <alignment horizontal="center" vertical="center" wrapText="1"/>
    </xf>
    <xf numFmtId="0" fontId="15" fillId="15" borderId="18"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21" fillId="14" borderId="7" xfId="0" applyFont="1" applyFill="1" applyBorder="1" applyAlignment="1">
      <alignment horizontal="center" vertical="center"/>
    </xf>
    <xf numFmtId="0" fontId="11" fillId="16" borderId="3" xfId="0" applyFont="1" applyFill="1" applyBorder="1" applyAlignment="1">
      <alignment vertical="center" wrapText="1"/>
    </xf>
    <xf numFmtId="0" fontId="22" fillId="16" borderId="0" xfId="0" applyFont="1" applyFill="1" applyAlignment="1">
      <alignment horizontal="left" vertical="center"/>
    </xf>
    <xf numFmtId="0" fontId="11" fillId="17" borderId="3" xfId="0" applyFont="1" applyFill="1" applyBorder="1" applyAlignment="1">
      <alignment horizontal="center" vertical="center" wrapText="1"/>
    </xf>
    <xf numFmtId="0" fontId="2" fillId="18" borderId="5" xfId="0" applyFont="1" applyFill="1" applyBorder="1" applyAlignment="1">
      <alignment horizontal="left" vertical="center"/>
    </xf>
    <xf numFmtId="164" fontId="2" fillId="18" borderId="8" xfId="0" applyNumberFormat="1" applyFont="1" applyFill="1" applyBorder="1" applyAlignment="1">
      <alignment horizontal="center" vertical="top" wrapText="1"/>
    </xf>
    <xf numFmtId="0" fontId="2" fillId="18" borderId="4" xfId="0" applyFont="1" applyFill="1" applyBorder="1" applyAlignment="1">
      <alignment horizontal="left" vertical="center"/>
    </xf>
    <xf numFmtId="164" fontId="2" fillId="18" borderId="8" xfId="0" applyNumberFormat="1" applyFont="1" applyFill="1" applyBorder="1" applyAlignment="1">
      <alignment horizontal="center" vertical="center" wrapText="1"/>
    </xf>
    <xf numFmtId="0" fontId="42" fillId="0" borderId="18" xfId="0" applyFont="1" applyBorder="1" applyAlignment="1">
      <alignment horizontal="center" vertical="center"/>
    </xf>
    <xf numFmtId="0" fontId="44" fillId="8" borderId="3" xfId="0" applyFont="1" applyFill="1" applyBorder="1" applyAlignment="1">
      <alignment vertical="center"/>
    </xf>
    <xf numFmtId="0" fontId="44" fillId="8" borderId="3" xfId="0" applyFont="1" applyFill="1" applyBorder="1" applyAlignment="1">
      <alignment horizontal="left" vertical="center"/>
    </xf>
    <xf numFmtId="0" fontId="21" fillId="8" borderId="0" xfId="0" applyFont="1" applyFill="1" applyAlignment="1">
      <alignment horizontal="center" vertical="top"/>
    </xf>
    <xf numFmtId="0" fontId="11" fillId="14" borderId="0" xfId="0" applyFont="1" applyFill="1" applyAlignment="1">
      <alignment horizontal="center"/>
    </xf>
    <xf numFmtId="0" fontId="22" fillId="0" borderId="17" xfId="0" applyFont="1" applyBorder="1" applyAlignment="1">
      <alignment horizontal="left" vertical="center" wrapText="1"/>
    </xf>
    <xf numFmtId="0" fontId="22" fillId="0" borderId="31" xfId="0" applyFont="1" applyBorder="1" applyAlignment="1">
      <alignment horizontal="left" vertical="center" wrapText="1"/>
    </xf>
    <xf numFmtId="0" fontId="22" fillId="0" borderId="32" xfId="0" applyFont="1" applyBorder="1" applyAlignment="1">
      <alignment horizontal="left" vertical="center" wrapText="1"/>
    </xf>
    <xf numFmtId="0" fontId="11" fillId="16" borderId="3" xfId="0" applyFont="1" applyFill="1" applyBorder="1" applyAlignment="1">
      <alignment horizontal="center" vertical="center" wrapText="1"/>
    </xf>
    <xf numFmtId="0" fontId="11" fillId="0" borderId="3" xfId="0" applyFont="1" applyBorder="1" applyAlignment="1">
      <alignment horizontal="left" vertical="center" wrapText="1"/>
    </xf>
    <xf numFmtId="0" fontId="22" fillId="0" borderId="27" xfId="0" applyFont="1" applyBorder="1" applyAlignment="1">
      <alignment horizontal="center" vertical="top" wrapText="1"/>
    </xf>
    <xf numFmtId="0" fontId="22" fillId="0" borderId="0" xfId="0" applyFont="1" applyAlignment="1">
      <alignment horizontal="center" vertical="top" wrapText="1"/>
    </xf>
    <xf numFmtId="0" fontId="22" fillId="0" borderId="25" xfId="0" applyFont="1" applyBorder="1" applyAlignment="1">
      <alignment horizontal="left" vertical="center"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2" fillId="0" borderId="28" xfId="0" applyFont="1" applyBorder="1" applyAlignment="1">
      <alignment horizontal="left" vertical="center" wrapText="1"/>
    </xf>
    <xf numFmtId="0" fontId="22" fillId="0" borderId="29" xfId="0" applyFont="1" applyBorder="1" applyAlignment="1">
      <alignment horizontal="left" vertical="center" wrapText="1"/>
    </xf>
    <xf numFmtId="0" fontId="22" fillId="0" borderId="30" xfId="0" applyFont="1" applyBorder="1" applyAlignment="1">
      <alignment horizontal="left" vertical="center" wrapText="1"/>
    </xf>
    <xf numFmtId="0" fontId="22" fillId="0" borderId="3" xfId="0" applyFont="1" applyBorder="1" applyAlignment="1">
      <alignment horizontal="left" vertical="center" wrapText="1"/>
    </xf>
    <xf numFmtId="0" fontId="28" fillId="6" borderId="18" xfId="2" applyFont="1" applyFill="1" applyBorder="1" applyAlignment="1">
      <alignment horizontal="left" vertical="center" wrapText="1"/>
    </xf>
    <xf numFmtId="0" fontId="27" fillId="0" borderId="33" xfId="0" applyFont="1" applyBorder="1" applyAlignment="1">
      <alignment horizontal="center" vertical="center" wrapText="1"/>
    </xf>
    <xf numFmtId="0" fontId="27" fillId="0" borderId="34" xfId="0" applyFont="1" applyBorder="1" applyAlignment="1">
      <alignment horizontal="center" vertical="center" wrapText="1"/>
    </xf>
    <xf numFmtId="0" fontId="27" fillId="0" borderId="35" xfId="0" applyFont="1" applyBorder="1" applyAlignment="1">
      <alignment horizontal="center" vertical="center" wrapText="1"/>
    </xf>
    <xf numFmtId="0" fontId="16" fillId="19" borderId="18" xfId="1" applyFill="1" applyBorder="1" applyAlignment="1" applyProtection="1">
      <alignment horizontal="center" vertical="center" wrapText="1"/>
    </xf>
    <xf numFmtId="0" fontId="28" fillId="19" borderId="18" xfId="2" applyFont="1" applyFill="1" applyBorder="1" applyAlignment="1">
      <alignment horizontal="center" vertical="center" wrapText="1"/>
    </xf>
    <xf numFmtId="0" fontId="28" fillId="20" borderId="33" xfId="0" applyFont="1" applyFill="1" applyBorder="1" applyAlignment="1">
      <alignment vertical="center" wrapText="1"/>
    </xf>
    <xf numFmtId="0" fontId="28" fillId="20" borderId="35" xfId="0" applyFont="1" applyFill="1" applyBorder="1" applyAlignment="1">
      <alignment vertical="center" wrapText="1"/>
    </xf>
    <xf numFmtId="0" fontId="47" fillId="21" borderId="18" xfId="2" applyFont="1" applyFill="1" applyBorder="1" applyAlignment="1">
      <alignment horizontal="center" vertical="center" wrapText="1"/>
    </xf>
    <xf numFmtId="0" fontId="28" fillId="22" borderId="33" xfId="2" applyFont="1" applyFill="1" applyBorder="1" applyAlignment="1">
      <alignment horizontal="center" vertical="center" wrapText="1"/>
    </xf>
    <xf numFmtId="0" fontId="28" fillId="22" borderId="34" xfId="2" applyFont="1" applyFill="1" applyBorder="1" applyAlignment="1">
      <alignment horizontal="center" vertical="center" wrapText="1"/>
    </xf>
    <xf numFmtId="0" fontId="28" fillId="22" borderId="35" xfId="2" applyFont="1" applyFill="1" applyBorder="1" applyAlignment="1">
      <alignment horizontal="center" vertical="center" wrapText="1"/>
    </xf>
    <xf numFmtId="0" fontId="0" fillId="20" borderId="33" xfId="0" applyFill="1" applyBorder="1" applyAlignment="1">
      <alignment horizontal="center" vertical="center" wrapText="1"/>
    </xf>
    <xf numFmtId="0" fontId="0" fillId="20" borderId="35" xfId="0" applyFill="1" applyBorder="1" applyAlignment="1">
      <alignment horizontal="center" vertical="center" wrapText="1"/>
    </xf>
    <xf numFmtId="0" fontId="12" fillId="22" borderId="18" xfId="2" applyFont="1" applyFill="1" applyBorder="1" applyAlignment="1">
      <alignment horizontal="center" vertical="center" wrapText="1"/>
    </xf>
    <xf numFmtId="0" fontId="28" fillId="0" borderId="18" xfId="2" applyFont="1" applyBorder="1" applyAlignment="1">
      <alignment horizontal="left" vertical="center" wrapText="1"/>
    </xf>
    <xf numFmtId="0" fontId="47" fillId="14" borderId="18" xfId="2" applyFont="1" applyFill="1" applyBorder="1" applyAlignment="1">
      <alignment horizontal="center" vertical="center" wrapText="1"/>
    </xf>
    <xf numFmtId="0" fontId="46" fillId="14" borderId="18" xfId="2" applyFont="1" applyFill="1" applyBorder="1" applyAlignment="1">
      <alignment horizontal="center" vertical="center" wrapText="1"/>
    </xf>
    <xf numFmtId="0" fontId="0" fillId="6" borderId="36" xfId="2" applyFont="1" applyFill="1" applyBorder="1" applyAlignment="1">
      <alignment horizontal="center" vertical="center" wrapText="1"/>
    </xf>
    <xf numFmtId="0" fontId="10" fillId="6" borderId="20" xfId="2" applyFill="1" applyBorder="1" applyAlignment="1">
      <alignment horizontal="center" vertical="center" wrapText="1"/>
    </xf>
    <xf numFmtId="0" fontId="10" fillId="6" borderId="37" xfId="2" applyFill="1" applyBorder="1" applyAlignment="1">
      <alignment horizontal="center" vertical="center" wrapText="1"/>
    </xf>
    <xf numFmtId="0" fontId="10" fillId="6" borderId="23" xfId="2" applyFill="1" applyBorder="1" applyAlignment="1">
      <alignment horizontal="center" vertical="center" wrapText="1"/>
    </xf>
    <xf numFmtId="0" fontId="0" fillId="6" borderId="33" xfId="2" applyFont="1" applyFill="1" applyBorder="1" applyAlignment="1">
      <alignment horizontal="center" vertical="center" wrapText="1"/>
    </xf>
    <xf numFmtId="0" fontId="10" fillId="6" borderId="35" xfId="2" applyFill="1" applyBorder="1" applyAlignment="1">
      <alignment horizontal="center" vertical="center" wrapText="1"/>
    </xf>
    <xf numFmtId="0" fontId="47" fillId="14" borderId="38" xfId="2" applyFont="1" applyFill="1" applyBorder="1" applyAlignment="1">
      <alignment horizontal="center" vertical="center" wrapText="1"/>
    </xf>
    <xf numFmtId="0" fontId="0" fillId="6" borderId="34" xfId="2" applyFont="1" applyFill="1" applyBorder="1" applyAlignment="1">
      <alignment horizontal="center" vertical="center" wrapText="1"/>
    </xf>
    <xf numFmtId="0" fontId="0" fillId="6" borderId="35" xfId="2" applyFont="1" applyFill="1" applyBorder="1" applyAlignment="1">
      <alignment horizontal="center" vertical="center" wrapText="1"/>
    </xf>
    <xf numFmtId="0" fontId="48" fillId="19" borderId="33" xfId="2" applyFont="1" applyFill="1" applyBorder="1" applyAlignment="1">
      <alignment horizontal="center" vertical="center" wrapText="1"/>
    </xf>
    <xf numFmtId="0" fontId="48" fillId="19" borderId="35" xfId="2" applyFont="1" applyFill="1" applyBorder="1" applyAlignment="1">
      <alignment horizontal="center" vertical="center" wrapText="1"/>
    </xf>
    <xf numFmtId="0" fontId="10" fillId="6" borderId="19" xfId="2" applyFill="1" applyBorder="1" applyAlignment="1">
      <alignment horizontal="center" vertical="center" wrapText="1"/>
    </xf>
    <xf numFmtId="0" fontId="10" fillId="6" borderId="22" xfId="2" applyFill="1" applyBorder="1" applyAlignment="1">
      <alignment horizontal="center" vertical="center" wrapText="1"/>
    </xf>
    <xf numFmtId="0" fontId="28" fillId="22" borderId="33" xfId="2" applyFont="1" applyFill="1" applyBorder="1" applyAlignment="1">
      <alignment horizontal="left" vertical="center" wrapText="1"/>
    </xf>
    <xf numFmtId="0" fontId="28" fillId="22" borderId="34" xfId="2" applyFont="1" applyFill="1" applyBorder="1" applyAlignment="1">
      <alignment horizontal="left" vertical="center" wrapText="1"/>
    </xf>
    <xf numFmtId="0" fontId="14" fillId="8" borderId="18" xfId="0" applyFont="1" applyFill="1" applyBorder="1" applyAlignment="1">
      <alignment horizontal="center" vertical="center" wrapText="1"/>
    </xf>
    <xf numFmtId="0" fontId="11" fillId="8" borderId="18" xfId="0" applyFont="1" applyFill="1" applyBorder="1" applyAlignment="1">
      <alignment horizontal="center" vertical="center" wrapText="1"/>
    </xf>
    <xf numFmtId="0" fontId="22" fillId="8" borderId="18" xfId="2" applyFont="1" applyFill="1" applyBorder="1" applyAlignment="1">
      <alignment horizontal="left" vertical="center" wrapText="1"/>
    </xf>
    <xf numFmtId="0" fontId="48" fillId="8" borderId="18" xfId="0" applyFont="1" applyFill="1" applyBorder="1" applyAlignment="1">
      <alignment horizontal="left" vertical="center" wrapText="1"/>
    </xf>
    <xf numFmtId="0" fontId="11" fillId="8" borderId="18" xfId="2" applyFont="1" applyFill="1" applyBorder="1" applyAlignment="1">
      <alignment horizontal="left" vertical="center" wrapText="1"/>
    </xf>
    <xf numFmtId="0" fontId="45" fillId="21" borderId="18" xfId="2" applyFont="1" applyFill="1" applyBorder="1" applyAlignment="1">
      <alignment horizontal="center" vertical="center" wrapText="1"/>
    </xf>
    <xf numFmtId="0" fontId="46" fillId="14" borderId="18" xfId="0" applyFont="1" applyFill="1" applyBorder="1" applyAlignment="1">
      <alignment horizontal="center" vertical="center" wrapText="1"/>
    </xf>
    <xf numFmtId="0" fontId="11" fillId="0" borderId="18" xfId="2" applyFont="1" applyBorder="1" applyAlignment="1">
      <alignment horizontal="left" vertical="center" wrapText="1"/>
    </xf>
    <xf numFmtId="0" fontId="28" fillId="22" borderId="18" xfId="2" applyFont="1" applyFill="1" applyBorder="1" applyAlignment="1">
      <alignment horizontal="left" vertical="center" wrapText="1"/>
    </xf>
    <xf numFmtId="0" fontId="22" fillId="0" borderId="18" xfId="2" applyFont="1" applyBorder="1" applyAlignment="1">
      <alignment horizontal="left" vertical="center" wrapText="1"/>
    </xf>
    <xf numFmtId="0" fontId="11" fillId="0" borderId="33" xfId="2" applyFont="1" applyBorder="1" applyAlignment="1">
      <alignment horizontal="center" vertical="center" wrapText="1"/>
    </xf>
    <xf numFmtId="0" fontId="11" fillId="0" borderId="34" xfId="2" applyFont="1" applyBorder="1" applyAlignment="1">
      <alignment horizontal="center" vertical="center" wrapText="1"/>
    </xf>
    <xf numFmtId="0" fontId="11" fillId="0" borderId="35" xfId="2" applyFont="1" applyBorder="1" applyAlignment="1">
      <alignment horizontal="center" vertical="center" wrapText="1"/>
    </xf>
    <xf numFmtId="0" fontId="0" fillId="0" borderId="33" xfId="2" applyFont="1" applyBorder="1" applyAlignment="1">
      <alignment horizontal="left" vertical="center" wrapText="1"/>
    </xf>
    <xf numFmtId="0" fontId="10" fillId="0" borderId="35" xfId="2" applyBorder="1" applyAlignment="1">
      <alignment horizontal="left" vertical="center" wrapText="1"/>
    </xf>
    <xf numFmtId="0" fontId="12" fillId="16" borderId="18" xfId="2" applyFont="1" applyFill="1" applyBorder="1" applyAlignment="1">
      <alignment horizontal="center" vertical="center" wrapText="1"/>
    </xf>
    <xf numFmtId="0" fontId="28" fillId="8" borderId="18" xfId="0" applyFont="1" applyFill="1" applyBorder="1" applyAlignment="1">
      <alignment horizontal="left" vertical="center" wrapText="1"/>
    </xf>
    <xf numFmtId="0" fontId="48" fillId="19" borderId="33" xfId="2" applyFont="1" applyFill="1" applyBorder="1" applyAlignment="1">
      <alignment horizontal="left" vertical="center" wrapText="1"/>
    </xf>
    <xf numFmtId="0" fontId="48" fillId="19" borderId="35" xfId="2" applyFont="1" applyFill="1" applyBorder="1" applyAlignment="1">
      <alignment horizontal="left" vertical="center" wrapText="1"/>
    </xf>
    <xf numFmtId="0" fontId="22" fillId="8" borderId="33" xfId="2" applyFont="1" applyFill="1" applyBorder="1" applyAlignment="1">
      <alignment horizontal="left" vertical="center" wrapText="1"/>
    </xf>
    <xf numFmtId="0" fontId="22" fillId="8" borderId="35" xfId="2" applyFont="1" applyFill="1" applyBorder="1" applyAlignment="1">
      <alignment horizontal="left" vertical="center" wrapText="1"/>
    </xf>
    <xf numFmtId="0" fontId="11" fillId="8" borderId="33" xfId="2" applyFont="1" applyFill="1" applyBorder="1" applyAlignment="1">
      <alignment horizontal="left" vertical="center" wrapText="1"/>
    </xf>
    <xf numFmtId="0" fontId="11" fillId="8" borderId="35" xfId="2" applyFont="1" applyFill="1" applyBorder="1" applyAlignment="1">
      <alignment horizontal="left" vertical="center" wrapText="1"/>
    </xf>
    <xf numFmtId="0" fontId="12" fillId="22" borderId="33" xfId="2" applyFont="1" applyFill="1" applyBorder="1" applyAlignment="1">
      <alignment horizontal="center" vertical="center" wrapText="1"/>
    </xf>
    <xf numFmtId="0" fontId="12" fillId="22" borderId="35" xfId="2" applyFont="1" applyFill="1" applyBorder="1" applyAlignment="1">
      <alignment horizontal="center" vertical="center" wrapText="1"/>
    </xf>
    <xf numFmtId="0" fontId="12" fillId="16" borderId="18" xfId="0" applyFont="1" applyFill="1" applyBorder="1" applyAlignment="1">
      <alignment horizontal="center" vertical="center" wrapText="1"/>
    </xf>
    <xf numFmtId="0" fontId="28" fillId="20" borderId="33" xfId="0" applyFont="1" applyFill="1" applyBorder="1" applyAlignment="1">
      <alignment horizontal="center" vertical="center" wrapText="1"/>
    </xf>
    <xf numFmtId="0" fontId="28" fillId="20" borderId="35" xfId="0" applyFont="1" applyFill="1" applyBorder="1" applyAlignment="1">
      <alignment horizontal="center" vertical="center" wrapText="1"/>
    </xf>
    <xf numFmtId="0" fontId="10" fillId="8" borderId="36" xfId="2" applyFill="1" applyBorder="1" applyAlignment="1">
      <alignment horizontal="center" vertical="center" wrapText="1"/>
    </xf>
    <xf numFmtId="0" fontId="10" fillId="8" borderId="19" xfId="2" applyFill="1" applyBorder="1" applyAlignment="1">
      <alignment horizontal="center" vertical="center" wrapText="1"/>
    </xf>
    <xf numFmtId="0" fontId="10" fillId="8" borderId="20" xfId="2" applyFill="1" applyBorder="1" applyAlignment="1">
      <alignment horizontal="center" vertical="center" wrapText="1"/>
    </xf>
    <xf numFmtId="0" fontId="10" fillId="8" borderId="39" xfId="2" applyFill="1" applyBorder="1" applyAlignment="1">
      <alignment horizontal="center" vertical="center" wrapText="1"/>
    </xf>
    <xf numFmtId="0" fontId="10" fillId="8" borderId="0" xfId="2" applyFill="1" applyAlignment="1">
      <alignment horizontal="center" vertical="center" wrapText="1"/>
    </xf>
    <xf numFmtId="0" fontId="10" fillId="8" borderId="21" xfId="2" applyFill="1" applyBorder="1" applyAlignment="1">
      <alignment horizontal="center" vertical="center" wrapText="1"/>
    </xf>
    <xf numFmtId="0" fontId="10" fillId="8" borderId="37" xfId="2" applyFill="1" applyBorder="1" applyAlignment="1">
      <alignment horizontal="center" vertical="center" wrapText="1"/>
    </xf>
    <xf numFmtId="0" fontId="10" fillId="8" borderId="22" xfId="2" applyFill="1" applyBorder="1" applyAlignment="1">
      <alignment horizontal="center" vertical="center" wrapText="1"/>
    </xf>
    <xf numFmtId="0" fontId="10" fillId="8" borderId="23" xfId="2" applyFill="1" applyBorder="1" applyAlignment="1">
      <alignment horizontal="center" vertical="center" wrapText="1"/>
    </xf>
    <xf numFmtId="0" fontId="48" fillId="19" borderId="18" xfId="2" applyFont="1" applyFill="1" applyBorder="1" applyAlignment="1">
      <alignment horizontal="center" vertical="center" wrapText="1"/>
    </xf>
    <xf numFmtId="0" fontId="28" fillId="6" borderId="36" xfId="2" applyFont="1" applyFill="1" applyBorder="1" applyAlignment="1">
      <alignment horizontal="center" vertical="center" wrapText="1"/>
    </xf>
    <xf numFmtId="0" fontId="28" fillId="6" borderId="19" xfId="2" applyFont="1" applyFill="1" applyBorder="1" applyAlignment="1">
      <alignment horizontal="center" vertical="center" wrapText="1"/>
    </xf>
    <xf numFmtId="0" fontId="28" fillId="6" borderId="20" xfId="2" applyFont="1" applyFill="1" applyBorder="1" applyAlignment="1">
      <alignment horizontal="center" vertical="center" wrapText="1"/>
    </xf>
    <xf numFmtId="0" fontId="28" fillId="6" borderId="39" xfId="2" applyFont="1" applyFill="1" applyBorder="1" applyAlignment="1">
      <alignment horizontal="center" vertical="center" wrapText="1"/>
    </xf>
    <xf numFmtId="0" fontId="28" fillId="6" borderId="0" xfId="2" applyFont="1" applyFill="1" applyAlignment="1">
      <alignment horizontal="center" vertical="center" wrapText="1"/>
    </xf>
    <xf numFmtId="0" fontId="28" fillId="6" borderId="21" xfId="2" applyFont="1" applyFill="1" applyBorder="1" applyAlignment="1">
      <alignment horizontal="center" vertical="center" wrapText="1"/>
    </xf>
    <xf numFmtId="0" fontId="28" fillId="6" borderId="37" xfId="2" applyFont="1" applyFill="1" applyBorder="1" applyAlignment="1">
      <alignment horizontal="center" vertical="center" wrapText="1"/>
    </xf>
    <xf numFmtId="0" fontId="28" fillId="6" borderId="22" xfId="2" applyFont="1" applyFill="1" applyBorder="1" applyAlignment="1">
      <alignment horizontal="center" vertical="center" wrapText="1"/>
    </xf>
    <xf numFmtId="0" fontId="28" fillId="6" borderId="23" xfId="2" applyFont="1" applyFill="1" applyBorder="1" applyAlignment="1">
      <alignment horizontal="center" vertical="center" wrapText="1"/>
    </xf>
    <xf numFmtId="0" fontId="12" fillId="6" borderId="33" xfId="2" applyFont="1" applyFill="1" applyBorder="1" applyAlignment="1">
      <alignment horizontal="center" vertical="center" wrapText="1"/>
    </xf>
    <xf numFmtId="0" fontId="12" fillId="6" borderId="35" xfId="2" applyFont="1" applyFill="1" applyBorder="1" applyAlignment="1">
      <alignment horizontal="center" vertical="center" wrapText="1"/>
    </xf>
    <xf numFmtId="0" fontId="47" fillId="14" borderId="39" xfId="2" applyFont="1" applyFill="1" applyBorder="1" applyAlignment="1">
      <alignment horizontal="center" vertical="center" wrapText="1"/>
    </xf>
    <xf numFmtId="0" fontId="47" fillId="14" borderId="0" xfId="2" applyFont="1" applyFill="1" applyAlignment="1">
      <alignment horizontal="center" vertical="center" wrapText="1"/>
    </xf>
    <xf numFmtId="0" fontId="12" fillId="0" borderId="36" xfId="0" applyFont="1" applyBorder="1" applyAlignment="1">
      <alignment horizontal="center" vertical="center"/>
    </xf>
    <xf numFmtId="0" fontId="12" fillId="0" borderId="19" xfId="0" applyFont="1" applyBorder="1" applyAlignment="1">
      <alignment horizontal="center" vertical="center"/>
    </xf>
    <xf numFmtId="0" fontId="12" fillId="0" borderId="20" xfId="0" applyFont="1" applyBorder="1" applyAlignment="1">
      <alignment horizontal="center" vertical="center"/>
    </xf>
    <xf numFmtId="0" fontId="12" fillId="0" borderId="39" xfId="0" applyFont="1" applyBorder="1" applyAlignment="1">
      <alignment horizontal="center" vertical="center"/>
    </xf>
    <xf numFmtId="0" fontId="12" fillId="0" borderId="0" xfId="0" applyFont="1" applyAlignment="1">
      <alignment horizontal="center" vertical="center"/>
    </xf>
    <xf numFmtId="0" fontId="12" fillId="0" borderId="21" xfId="0" applyFont="1" applyBorder="1" applyAlignment="1">
      <alignment horizontal="center" vertical="center"/>
    </xf>
    <xf numFmtId="0" fontId="12" fillId="0" borderId="37"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5" fillId="18" borderId="18" xfId="0" applyFont="1" applyFill="1" applyBorder="1" applyAlignment="1">
      <alignment horizontal="center" vertical="center" wrapText="1"/>
    </xf>
    <xf numFmtId="0" fontId="14" fillId="18" borderId="18" xfId="0" applyFont="1" applyFill="1" applyBorder="1" applyAlignment="1">
      <alignment horizontal="center" vertical="center" wrapText="1"/>
    </xf>
    <xf numFmtId="0" fontId="15" fillId="23" borderId="18" xfId="0" applyFont="1" applyFill="1" applyBorder="1" applyAlignment="1">
      <alignment horizontal="center" vertical="center" wrapText="1"/>
    </xf>
    <xf numFmtId="0" fontId="12" fillId="0" borderId="18" xfId="0" applyFont="1" applyBorder="1" applyAlignment="1">
      <alignment horizontal="center" vertical="center"/>
    </xf>
    <xf numFmtId="0" fontId="15" fillId="0" borderId="18" xfId="0" applyFont="1" applyBorder="1" applyAlignment="1">
      <alignment horizontal="center" vertical="center" wrapText="1"/>
    </xf>
    <xf numFmtId="0" fontId="14" fillId="0" borderId="18" xfId="0" applyFont="1" applyBorder="1" applyAlignment="1">
      <alignment horizontal="center" vertical="center" wrapText="1"/>
    </xf>
    <xf numFmtId="0" fontId="15" fillId="17" borderId="18" xfId="0" applyFont="1" applyFill="1" applyBorder="1" applyAlignment="1">
      <alignment horizontal="center" vertical="center" wrapText="1"/>
    </xf>
    <xf numFmtId="0" fontId="14" fillId="0" borderId="18" xfId="0" applyFont="1" applyBorder="1" applyAlignment="1">
      <alignment horizontal="right" vertical="center" wrapText="1"/>
    </xf>
    <xf numFmtId="0" fontId="15" fillId="0" borderId="18" xfId="0" applyFont="1" applyBorder="1" applyAlignment="1">
      <alignment horizontal="right" vertical="center" wrapText="1"/>
    </xf>
    <xf numFmtId="0" fontId="15" fillId="15" borderId="18" xfId="0" applyFont="1" applyFill="1" applyBorder="1" applyAlignment="1">
      <alignment horizontal="center" vertical="center" wrapText="1"/>
    </xf>
    <xf numFmtId="0" fontId="3" fillId="15" borderId="40" xfId="0" applyFont="1" applyFill="1" applyBorder="1" applyAlignment="1">
      <alignment horizontal="center" vertical="center" wrapText="1"/>
    </xf>
    <xf numFmtId="0" fontId="3" fillId="15" borderId="41" xfId="0" applyFont="1" applyFill="1" applyBorder="1" applyAlignment="1">
      <alignment horizontal="center" vertical="center" wrapText="1"/>
    </xf>
    <xf numFmtId="0" fontId="3" fillId="15" borderId="40" xfId="0" applyFont="1" applyFill="1" applyBorder="1" applyAlignment="1">
      <alignment horizontal="center" vertical="center"/>
    </xf>
    <xf numFmtId="0" fontId="3" fillId="15" borderId="41" xfId="0" applyFont="1" applyFill="1" applyBorder="1" applyAlignment="1">
      <alignment horizontal="center" vertical="center"/>
    </xf>
    <xf numFmtId="0" fontId="49" fillId="7" borderId="42" xfId="0" applyFont="1" applyFill="1" applyBorder="1" applyAlignment="1">
      <alignment horizontal="center" vertical="center"/>
    </xf>
    <xf numFmtId="0" fontId="49" fillId="7" borderId="43" xfId="0" applyFont="1" applyFill="1" applyBorder="1" applyAlignment="1">
      <alignment horizontal="center" vertical="center"/>
    </xf>
    <xf numFmtId="0" fontId="49" fillId="7" borderId="44" xfId="0" applyFont="1" applyFill="1" applyBorder="1" applyAlignment="1">
      <alignment horizontal="center" vertical="center"/>
    </xf>
    <xf numFmtId="0" fontId="0" fillId="24" borderId="42" xfId="0" applyFill="1" applyBorder="1" applyAlignment="1">
      <alignment horizontal="center" vertical="center" wrapText="1"/>
    </xf>
    <xf numFmtId="0" fontId="0" fillId="24" borderId="43" xfId="0" applyFill="1" applyBorder="1" applyAlignment="1">
      <alignment horizontal="center" vertical="center" wrapText="1"/>
    </xf>
    <xf numFmtId="0" fontId="0" fillId="24" borderId="44" xfId="0" applyFill="1" applyBorder="1" applyAlignment="1">
      <alignment horizontal="center" vertical="center" wrapText="1"/>
    </xf>
    <xf numFmtId="0" fontId="50" fillId="0" borderId="42" xfId="0" applyFont="1" applyBorder="1" applyAlignment="1">
      <alignment horizontal="center" vertical="center"/>
    </xf>
    <xf numFmtId="0" fontId="50" fillId="0" borderId="43" xfId="0" applyFont="1" applyBorder="1" applyAlignment="1">
      <alignment horizontal="center" vertical="center"/>
    </xf>
    <xf numFmtId="0" fontId="50" fillId="0" borderId="44" xfId="0" applyFont="1" applyBorder="1" applyAlignment="1">
      <alignment horizontal="center" vertical="center"/>
    </xf>
    <xf numFmtId="0" fontId="51" fillId="0" borderId="42" xfId="0" applyFont="1" applyBorder="1" applyAlignment="1">
      <alignment horizontal="center" vertical="center"/>
    </xf>
    <xf numFmtId="0" fontId="51" fillId="0" borderId="43" xfId="0" applyFont="1" applyBorder="1" applyAlignment="1">
      <alignment horizontal="center" vertical="center"/>
    </xf>
    <xf numFmtId="0" fontId="51" fillId="0" borderId="44" xfId="0" applyFont="1" applyBorder="1" applyAlignment="1">
      <alignment horizontal="center" vertical="center"/>
    </xf>
    <xf numFmtId="2" fontId="12" fillId="18" borderId="45" xfId="0" applyNumberFormat="1" applyFont="1" applyFill="1" applyBorder="1" applyAlignment="1">
      <alignment horizontal="center" vertical="center"/>
    </xf>
    <xf numFmtId="2" fontId="12" fillId="18" borderId="43" xfId="0" applyNumberFormat="1" applyFont="1" applyFill="1" applyBorder="1" applyAlignment="1">
      <alignment horizontal="center" vertical="center"/>
    </xf>
    <xf numFmtId="2" fontId="12" fillId="18" borderId="46" xfId="0" applyNumberFormat="1" applyFont="1" applyFill="1" applyBorder="1" applyAlignment="1">
      <alignment horizontal="center" vertical="center"/>
    </xf>
    <xf numFmtId="2" fontId="12" fillId="18" borderId="42" xfId="0" applyNumberFormat="1" applyFont="1" applyFill="1" applyBorder="1" applyAlignment="1">
      <alignment horizontal="center" vertical="center"/>
    </xf>
    <xf numFmtId="2" fontId="12" fillId="18" borderId="44" xfId="0" applyNumberFormat="1" applyFont="1" applyFill="1" applyBorder="1" applyAlignment="1">
      <alignment horizontal="center" vertical="center"/>
    </xf>
    <xf numFmtId="0" fontId="45" fillId="8" borderId="42" xfId="0" applyFont="1" applyFill="1" applyBorder="1" applyAlignment="1">
      <alignment horizontal="center" vertical="center"/>
    </xf>
    <xf numFmtId="0" fontId="45" fillId="8" borderId="43" xfId="0" applyFont="1" applyFill="1" applyBorder="1" applyAlignment="1">
      <alignment horizontal="center" vertical="center"/>
    </xf>
    <xf numFmtId="0" fontId="45" fillId="8" borderId="44" xfId="0" applyFont="1" applyFill="1" applyBorder="1" applyAlignment="1">
      <alignment horizontal="center" vertical="center"/>
    </xf>
    <xf numFmtId="0" fontId="0" fillId="8" borderId="47" xfId="0" applyFill="1" applyBorder="1" applyAlignment="1">
      <alignment horizontal="center" vertical="center"/>
    </xf>
    <xf numFmtId="0" fontId="0" fillId="8" borderId="32" xfId="0" applyFill="1" applyBorder="1" applyAlignment="1">
      <alignment horizontal="center" vertical="center"/>
    </xf>
    <xf numFmtId="0" fontId="0" fillId="8" borderId="48" xfId="0" applyFill="1" applyBorder="1" applyAlignment="1">
      <alignment horizontal="center" vertical="center"/>
    </xf>
    <xf numFmtId="0" fontId="0" fillId="8" borderId="49" xfId="0" applyFill="1" applyBorder="1" applyAlignment="1">
      <alignment horizontal="center" vertical="center"/>
    </xf>
    <xf numFmtId="0" fontId="0" fillId="8" borderId="3" xfId="0" applyFill="1" applyBorder="1" applyAlignment="1">
      <alignment horizontal="center" vertical="center"/>
    </xf>
    <xf numFmtId="0" fontId="0" fillId="8" borderId="50" xfId="0" applyFill="1" applyBorder="1" applyAlignment="1">
      <alignment horizontal="center" vertical="center"/>
    </xf>
    <xf numFmtId="0" fontId="0" fillId="8" borderId="51" xfId="0" applyFill="1" applyBorder="1" applyAlignment="1">
      <alignment horizontal="center" vertical="center"/>
    </xf>
    <xf numFmtId="0" fontId="0" fillId="8" borderId="24" xfId="0" applyFill="1" applyBorder="1" applyAlignment="1">
      <alignment horizontal="center" vertical="center"/>
    </xf>
    <xf numFmtId="0" fontId="0" fillId="8" borderId="52" xfId="0" applyFill="1" applyBorder="1" applyAlignment="1">
      <alignment horizontal="center" vertical="center"/>
    </xf>
    <xf numFmtId="0" fontId="21" fillId="16" borderId="9" xfId="0" applyFont="1" applyFill="1" applyBorder="1" applyAlignment="1">
      <alignment horizontal="center" vertical="center"/>
    </xf>
    <xf numFmtId="0" fontId="21" fillId="16" borderId="10" xfId="0" applyFont="1" applyFill="1" applyBorder="1" applyAlignment="1">
      <alignment horizontal="center" vertical="center"/>
    </xf>
    <xf numFmtId="0" fontId="21" fillId="16" borderId="11" xfId="0" applyFont="1" applyFill="1" applyBorder="1" applyAlignment="1">
      <alignment horizontal="center" vertical="center"/>
    </xf>
    <xf numFmtId="0" fontId="21" fillId="16" borderId="14" xfId="0" applyFont="1" applyFill="1" applyBorder="1" applyAlignment="1">
      <alignment horizontal="center" vertical="center"/>
    </xf>
    <xf numFmtId="0" fontId="21" fillId="16" borderId="15" xfId="0" applyFont="1" applyFill="1" applyBorder="1" applyAlignment="1">
      <alignment horizontal="center" vertical="center"/>
    </xf>
    <xf numFmtId="0" fontId="21" fillId="16" borderId="16" xfId="0" applyFont="1" applyFill="1" applyBorder="1" applyAlignment="1">
      <alignment horizontal="center" vertical="center"/>
    </xf>
    <xf numFmtId="0" fontId="0" fillId="8" borderId="53" xfId="0" applyFill="1" applyBorder="1" applyAlignment="1">
      <alignment horizontal="center" vertical="center"/>
    </xf>
    <xf numFmtId="0" fontId="0" fillId="8" borderId="54" xfId="0" applyFill="1" applyBorder="1" applyAlignment="1">
      <alignment horizontal="center" vertical="center"/>
    </xf>
    <xf numFmtId="0" fontId="0" fillId="8" borderId="55" xfId="0" applyFill="1"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49" xfId="0" applyBorder="1" applyAlignment="1">
      <alignment horizontal="center" vertical="center"/>
    </xf>
    <xf numFmtId="0" fontId="0" fillId="0" borderId="3"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24" xfId="0" applyBorder="1" applyAlignment="1">
      <alignment horizontal="center" vertical="center"/>
    </xf>
    <xf numFmtId="0" fontId="0" fillId="0" borderId="52" xfId="0" applyBorder="1" applyAlignment="1">
      <alignment horizontal="center" vertical="center"/>
    </xf>
    <xf numFmtId="0" fontId="45" fillId="13" borderId="42" xfId="0" applyFont="1" applyFill="1" applyBorder="1" applyAlignment="1">
      <alignment horizontal="center" vertical="center"/>
    </xf>
    <xf numFmtId="0" fontId="45" fillId="13" borderId="43" xfId="0" applyFont="1" applyFill="1" applyBorder="1" applyAlignment="1">
      <alignment horizontal="center" vertical="center"/>
    </xf>
    <xf numFmtId="0" fontId="45" fillId="13" borderId="44" xfId="0" applyFont="1" applyFill="1" applyBorder="1" applyAlignment="1">
      <alignment horizontal="center" vertical="center"/>
    </xf>
    <xf numFmtId="0" fontId="21" fillId="14" borderId="4" xfId="0" applyFont="1" applyFill="1" applyBorder="1" applyAlignment="1">
      <alignment horizontal="center" vertical="center"/>
    </xf>
    <xf numFmtId="0" fontId="21" fillId="14" borderId="56" xfId="0" applyFont="1" applyFill="1" applyBorder="1" applyAlignment="1">
      <alignment horizontal="center" vertical="center"/>
    </xf>
    <xf numFmtId="0" fontId="21" fillId="14" borderId="6" xfId="0" applyFont="1" applyFill="1" applyBorder="1" applyAlignment="1">
      <alignment horizontal="center" vertical="center"/>
    </xf>
  </cellXfs>
  <cellStyles count="3">
    <cellStyle name="Hipervínculo" xfId="1" builtinId="8"/>
    <cellStyle name="Normal" xfId="0" builtinId="0"/>
    <cellStyle name="Normal 2" xfId="2" xr:uid="{00000000-0005-0000-0000-000002000000}"/>
  </cellStyles>
  <dxfs count="80">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ont>
        <b/>
        <i val="0"/>
        <color theme="0"/>
      </font>
      <fill>
        <patternFill>
          <bgColor rgb="FF33CC33"/>
        </patternFill>
      </fill>
    </dxf>
    <dxf>
      <font>
        <b/>
        <i val="0"/>
      </font>
      <fill>
        <patternFill>
          <bgColor rgb="FFFFFF00"/>
        </patternFill>
      </fill>
    </dxf>
    <dxf>
      <font>
        <b/>
        <i val="0"/>
        <color theme="0"/>
      </font>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ill>
        <patternFill>
          <bgColor rgb="FF009900"/>
        </patternFill>
      </fill>
    </dxf>
    <dxf>
      <fill>
        <patternFill>
          <bgColor rgb="FFFFFF00"/>
        </patternFill>
      </fill>
    </dxf>
    <dxf>
      <fill>
        <patternFill>
          <bgColor rgb="FFFF0000"/>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val="0"/>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b/>
        <i val="0"/>
        <color rgb="FF9C5700"/>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theme="9" tint="-0.24994659260841701"/>
        <name val="Cambria"/>
        <scheme val="none"/>
      </font>
      <fill>
        <patternFill>
          <bgColor rgb="FFE8E83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21" Type="http://schemas.openxmlformats.org/officeDocument/2006/relationships/image" Target="../media/image29.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 Id="rId22" Type="http://schemas.openxmlformats.org/officeDocument/2006/relationships/image" Target="../media/image30.png"/></Relationships>
</file>

<file path=xl/drawings/_rels/drawing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876300</xdr:colOff>
      <xdr:row>26</xdr:row>
      <xdr:rowOff>19050</xdr:rowOff>
    </xdr:from>
    <xdr:to>
      <xdr:col>5</xdr:col>
      <xdr:colOff>447675</xdr:colOff>
      <xdr:row>43</xdr:row>
      <xdr:rowOff>19050</xdr:rowOff>
    </xdr:to>
    <xdr:grpSp>
      <xdr:nvGrpSpPr>
        <xdr:cNvPr id="85662" name="11 Grupo">
          <a:extLst>
            <a:ext uri="{FF2B5EF4-FFF2-40B4-BE49-F238E27FC236}">
              <a16:creationId xmlns:a16="http://schemas.microsoft.com/office/drawing/2014/main" id="{C933BA71-5D80-18CC-6220-55A6AC6326D5}"/>
            </a:ext>
          </a:extLst>
        </xdr:cNvPr>
        <xdr:cNvGrpSpPr>
          <a:grpSpLocks/>
        </xdr:cNvGrpSpPr>
      </xdr:nvGrpSpPr>
      <xdr:grpSpPr bwMode="auto">
        <a:xfrm>
          <a:off x="4076700" y="14220825"/>
          <a:ext cx="2971800" cy="2752725"/>
          <a:chOff x="9267825" y="12392025"/>
          <a:chExt cx="2962275" cy="2838450"/>
        </a:xfrm>
      </xdr:grpSpPr>
      <xdr:grpSp>
        <xdr:nvGrpSpPr>
          <xdr:cNvPr id="85663" name="6 Grupo">
            <a:extLst>
              <a:ext uri="{FF2B5EF4-FFF2-40B4-BE49-F238E27FC236}">
                <a16:creationId xmlns:a16="http://schemas.microsoft.com/office/drawing/2014/main" id="{2993EDDC-F8B3-AA74-8D2A-0D4D51555FA6}"/>
              </a:ext>
            </a:extLst>
          </xdr:cNvPr>
          <xdr:cNvGrpSpPr>
            <a:grpSpLocks/>
          </xdr:cNvGrpSpPr>
        </xdr:nvGrpSpPr>
        <xdr:grpSpPr bwMode="auto">
          <a:xfrm>
            <a:off x="9267825" y="12392025"/>
            <a:ext cx="2962275" cy="2838450"/>
            <a:chOff x="9277350" y="12449175"/>
            <a:chExt cx="2962275" cy="2809875"/>
          </a:xfrm>
        </xdr:grpSpPr>
        <xdr:sp macro="" textlink="">
          <xdr:nvSpPr>
            <xdr:cNvPr id="85668" name="44 Decisión">
              <a:extLst>
                <a:ext uri="{FF2B5EF4-FFF2-40B4-BE49-F238E27FC236}">
                  <a16:creationId xmlns:a16="http://schemas.microsoft.com/office/drawing/2014/main" id="{A92118DD-FA1F-25B6-3C2A-F0AB3E2C59B5}"/>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669" name="45 Decisión">
              <a:extLst>
                <a:ext uri="{FF2B5EF4-FFF2-40B4-BE49-F238E27FC236}">
                  <a16:creationId xmlns:a16="http://schemas.microsoft.com/office/drawing/2014/main" id="{802285CA-7B7E-0D3B-3B65-39F509A81344}"/>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670" name="46 Decisión">
              <a:extLst>
                <a:ext uri="{FF2B5EF4-FFF2-40B4-BE49-F238E27FC236}">
                  <a16:creationId xmlns:a16="http://schemas.microsoft.com/office/drawing/2014/main" id="{B8FF1F94-8387-4FC3-4B18-A48EFF2FC720}"/>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5671" name="47 Decisión">
              <a:extLst>
                <a:ext uri="{FF2B5EF4-FFF2-40B4-BE49-F238E27FC236}">
                  <a16:creationId xmlns:a16="http://schemas.microsoft.com/office/drawing/2014/main" id="{1CAD1970-0AF8-E37C-BC15-4F63B2D3B78E}"/>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4" name="3 CuadroTexto">
            <a:extLst>
              <a:ext uri="{FF2B5EF4-FFF2-40B4-BE49-F238E27FC236}">
                <a16:creationId xmlns:a16="http://schemas.microsoft.com/office/drawing/2014/main" id="{F740676A-75BA-9536-A51C-3CC8BA3D7089}"/>
              </a:ext>
            </a:extLst>
          </xdr:cNvPr>
          <xdr:cNvSpPr txBox="1"/>
        </xdr:nvSpPr>
        <xdr:spPr>
          <a:xfrm>
            <a:off x="10350195" y="14484031"/>
            <a:ext cx="816525" cy="275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5" name="4 CuadroTexto">
            <a:extLst>
              <a:ext uri="{FF2B5EF4-FFF2-40B4-BE49-F238E27FC236}">
                <a16:creationId xmlns:a16="http://schemas.microsoft.com/office/drawing/2014/main" id="{533632EC-2259-11DD-5D2B-562269697B5A}"/>
              </a:ext>
            </a:extLst>
          </xdr:cNvPr>
          <xdr:cNvSpPr txBox="1"/>
        </xdr:nvSpPr>
        <xdr:spPr>
          <a:xfrm>
            <a:off x="9571648" y="13629550"/>
            <a:ext cx="826019"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6" name="5 CuadroTexto">
            <a:extLst>
              <a:ext uri="{FF2B5EF4-FFF2-40B4-BE49-F238E27FC236}">
                <a16:creationId xmlns:a16="http://schemas.microsoft.com/office/drawing/2014/main" id="{72B13E8A-F22A-1FF0-F96D-65B694FBB799}"/>
              </a:ext>
            </a:extLst>
          </xdr:cNvPr>
          <xdr:cNvSpPr txBox="1"/>
        </xdr:nvSpPr>
        <xdr:spPr>
          <a:xfrm>
            <a:off x="10397667" y="12991144"/>
            <a:ext cx="816525" cy="2848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 name="6 CuadroTexto">
            <a:extLst>
              <a:ext uri="{FF2B5EF4-FFF2-40B4-BE49-F238E27FC236}">
                <a16:creationId xmlns:a16="http://schemas.microsoft.com/office/drawing/2014/main" id="{CBA0FF0E-B237-E37D-DC84-FCA32953621C}"/>
              </a:ext>
            </a:extLst>
          </xdr:cNvPr>
          <xdr:cNvSpPr txBox="1"/>
        </xdr:nvSpPr>
        <xdr:spPr>
          <a:xfrm>
            <a:off x="11100258" y="13629550"/>
            <a:ext cx="826019" cy="4910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381000</xdr:colOff>
      <xdr:row>80</xdr:row>
      <xdr:rowOff>161925</xdr:rowOff>
    </xdr:from>
    <xdr:to>
      <xdr:col>2</xdr:col>
      <xdr:colOff>1609725</xdr:colOff>
      <xdr:row>90</xdr:row>
      <xdr:rowOff>95250</xdr:rowOff>
    </xdr:to>
    <xdr:pic>
      <xdr:nvPicPr>
        <xdr:cNvPr id="84313" name="Imagen 1">
          <a:extLst>
            <a:ext uri="{FF2B5EF4-FFF2-40B4-BE49-F238E27FC236}">
              <a16:creationId xmlns:a16="http://schemas.microsoft.com/office/drawing/2014/main" id="{C1C73C7C-6E3D-2419-ED78-BC2BE5C4A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30070425"/>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571500</xdr:colOff>
      <xdr:row>80</xdr:row>
      <xdr:rowOff>152400</xdr:rowOff>
    </xdr:from>
    <xdr:to>
      <xdr:col>5</xdr:col>
      <xdr:colOff>904875</xdr:colOff>
      <xdr:row>90</xdr:row>
      <xdr:rowOff>28575</xdr:rowOff>
    </xdr:to>
    <xdr:pic>
      <xdr:nvPicPr>
        <xdr:cNvPr id="84314" name="Imagen 2">
          <a:extLst>
            <a:ext uri="{FF2B5EF4-FFF2-40B4-BE49-F238E27FC236}">
              <a16:creationId xmlns:a16="http://schemas.microsoft.com/office/drawing/2014/main" id="{F6B7C460-0527-8FDF-2AB8-8B2588BC6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30060900"/>
          <a:ext cx="45720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200025</xdr:colOff>
      <xdr:row>76</xdr:row>
      <xdr:rowOff>19050</xdr:rowOff>
    </xdr:from>
    <xdr:to>
      <xdr:col>2</xdr:col>
      <xdr:colOff>2114550</xdr:colOff>
      <xdr:row>76</xdr:row>
      <xdr:rowOff>1581150</xdr:rowOff>
    </xdr:to>
    <xdr:pic>
      <xdr:nvPicPr>
        <xdr:cNvPr id="84315" name="Imagen 1">
          <a:extLst>
            <a:ext uri="{FF2B5EF4-FFF2-40B4-BE49-F238E27FC236}">
              <a16:creationId xmlns:a16="http://schemas.microsoft.com/office/drawing/2014/main" id="{C35DE035-CD39-128C-B7E0-845C9B198EB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 y="26327100"/>
          <a:ext cx="43338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695325</xdr:colOff>
      <xdr:row>76</xdr:row>
      <xdr:rowOff>1638300</xdr:rowOff>
    </xdr:from>
    <xdr:to>
      <xdr:col>1</xdr:col>
      <xdr:colOff>1914525</xdr:colOff>
      <xdr:row>77</xdr:row>
      <xdr:rowOff>1352550</xdr:rowOff>
    </xdr:to>
    <xdr:pic>
      <xdr:nvPicPr>
        <xdr:cNvPr id="84316" name="Imagen 2">
          <a:extLst>
            <a:ext uri="{FF2B5EF4-FFF2-40B4-BE49-F238E27FC236}">
              <a16:creationId xmlns:a16="http://schemas.microsoft.com/office/drawing/2014/main" id="{D11DFFEB-6FB0-E460-C91A-B09B3F78CEE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1550" y="27946350"/>
          <a:ext cx="121920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76</xdr:row>
      <xdr:rowOff>1628775</xdr:rowOff>
    </xdr:from>
    <xdr:to>
      <xdr:col>2</xdr:col>
      <xdr:colOff>1533525</xdr:colOff>
      <xdr:row>77</xdr:row>
      <xdr:rowOff>1295400</xdr:rowOff>
    </xdr:to>
    <xdr:pic>
      <xdr:nvPicPr>
        <xdr:cNvPr id="84317" name="Imagen 3">
          <a:extLst>
            <a:ext uri="{FF2B5EF4-FFF2-40B4-BE49-F238E27FC236}">
              <a16:creationId xmlns:a16="http://schemas.microsoft.com/office/drawing/2014/main" id="{376EDC2E-55B1-7311-8694-6C38C9711E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33700" y="27936825"/>
          <a:ext cx="12954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76</xdr:row>
      <xdr:rowOff>47625</xdr:rowOff>
    </xdr:from>
    <xdr:to>
      <xdr:col>5</xdr:col>
      <xdr:colOff>142875</xdr:colOff>
      <xdr:row>77</xdr:row>
      <xdr:rowOff>1381125</xdr:rowOff>
    </xdr:to>
    <xdr:pic>
      <xdr:nvPicPr>
        <xdr:cNvPr id="84318" name="Imagen 4">
          <a:extLst>
            <a:ext uri="{FF2B5EF4-FFF2-40B4-BE49-F238E27FC236}">
              <a16:creationId xmlns:a16="http://schemas.microsoft.com/office/drawing/2014/main" id="{7367A162-A753-326C-3B23-196789564E4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81600" y="26355675"/>
          <a:ext cx="434340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76</xdr:row>
      <xdr:rowOff>38100</xdr:rowOff>
    </xdr:from>
    <xdr:to>
      <xdr:col>6</xdr:col>
      <xdr:colOff>1228725</xdr:colOff>
      <xdr:row>76</xdr:row>
      <xdr:rowOff>1371600</xdr:rowOff>
    </xdr:to>
    <xdr:pic>
      <xdr:nvPicPr>
        <xdr:cNvPr id="84319" name="Imagen 5">
          <a:extLst>
            <a:ext uri="{FF2B5EF4-FFF2-40B4-BE49-F238E27FC236}">
              <a16:creationId xmlns:a16="http://schemas.microsoft.com/office/drawing/2014/main" id="{191B1B70-2B26-3796-298B-399E5379AC0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48825" y="26346150"/>
          <a:ext cx="23431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76</xdr:row>
      <xdr:rowOff>1428750</xdr:rowOff>
    </xdr:from>
    <xdr:to>
      <xdr:col>6</xdr:col>
      <xdr:colOff>1343025</xdr:colOff>
      <xdr:row>77</xdr:row>
      <xdr:rowOff>1152525</xdr:rowOff>
    </xdr:to>
    <xdr:pic>
      <xdr:nvPicPr>
        <xdr:cNvPr id="84320" name="Imagen 6">
          <a:extLst>
            <a:ext uri="{FF2B5EF4-FFF2-40B4-BE49-F238E27FC236}">
              <a16:creationId xmlns:a16="http://schemas.microsoft.com/office/drawing/2014/main" id="{D4391F77-D046-1976-E53B-6B74DED8BD4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591675" y="27736800"/>
          <a:ext cx="25146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752475</xdr:colOff>
      <xdr:row>19</xdr:row>
      <xdr:rowOff>28575</xdr:rowOff>
    </xdr:to>
    <xdr:pic>
      <xdr:nvPicPr>
        <xdr:cNvPr id="88233" name="Imagen 1">
          <a:extLst>
            <a:ext uri="{FF2B5EF4-FFF2-40B4-BE49-F238E27FC236}">
              <a16:creationId xmlns:a16="http://schemas.microsoft.com/office/drawing/2014/main" id="{32E88276-5426-C395-2C0B-1992184049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3038475"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xdr:row>
      <xdr:rowOff>0</xdr:rowOff>
    </xdr:from>
    <xdr:to>
      <xdr:col>7</xdr:col>
      <xdr:colOff>733425</xdr:colOff>
      <xdr:row>19</xdr:row>
      <xdr:rowOff>9525</xdr:rowOff>
    </xdr:to>
    <xdr:pic>
      <xdr:nvPicPr>
        <xdr:cNvPr id="88234" name="Imagen 2">
          <a:extLst>
            <a:ext uri="{FF2B5EF4-FFF2-40B4-BE49-F238E27FC236}">
              <a16:creationId xmlns:a16="http://schemas.microsoft.com/office/drawing/2014/main" id="{875B9128-4D0E-55DC-5D1F-503229C72C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0" y="400050"/>
          <a:ext cx="3019425"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3</xdr:col>
      <xdr:colOff>752475</xdr:colOff>
      <xdr:row>36</xdr:row>
      <xdr:rowOff>152400</xdr:rowOff>
    </xdr:to>
    <xdr:pic>
      <xdr:nvPicPr>
        <xdr:cNvPr id="88235" name="Imagen 3">
          <a:extLst>
            <a:ext uri="{FF2B5EF4-FFF2-40B4-BE49-F238E27FC236}">
              <a16:creationId xmlns:a16="http://schemas.microsoft.com/office/drawing/2014/main" id="{40388417-5D09-D3CE-4A54-107DB0CCF66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152775"/>
          <a:ext cx="30384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xdr:row>
      <xdr:rowOff>0</xdr:rowOff>
    </xdr:from>
    <xdr:to>
      <xdr:col>7</xdr:col>
      <xdr:colOff>733425</xdr:colOff>
      <xdr:row>37</xdr:row>
      <xdr:rowOff>0</xdr:rowOff>
    </xdr:to>
    <xdr:pic>
      <xdr:nvPicPr>
        <xdr:cNvPr id="88236" name="Imagen 4">
          <a:extLst>
            <a:ext uri="{FF2B5EF4-FFF2-40B4-BE49-F238E27FC236}">
              <a16:creationId xmlns:a16="http://schemas.microsoft.com/office/drawing/2014/main" id="{33002804-3619-B689-5DC2-AD57E2DD18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3152775"/>
          <a:ext cx="3019425"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37</xdr:row>
      <xdr:rowOff>0</xdr:rowOff>
    </xdr:from>
    <xdr:to>
      <xdr:col>3</xdr:col>
      <xdr:colOff>752475</xdr:colOff>
      <xdr:row>55</xdr:row>
      <xdr:rowOff>9525</xdr:rowOff>
    </xdr:to>
    <xdr:pic>
      <xdr:nvPicPr>
        <xdr:cNvPr id="88237" name="Imagen 5">
          <a:extLst>
            <a:ext uri="{FF2B5EF4-FFF2-40B4-BE49-F238E27FC236}">
              <a16:creationId xmlns:a16="http://schemas.microsoft.com/office/drawing/2014/main" id="{07C3B91D-FA22-6827-D939-5E41836D85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067425"/>
          <a:ext cx="30384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37</xdr:row>
      <xdr:rowOff>0</xdr:rowOff>
    </xdr:from>
    <xdr:to>
      <xdr:col>7</xdr:col>
      <xdr:colOff>742950</xdr:colOff>
      <xdr:row>54</xdr:row>
      <xdr:rowOff>152400</xdr:rowOff>
    </xdr:to>
    <xdr:pic>
      <xdr:nvPicPr>
        <xdr:cNvPr id="88238" name="Imagen 6">
          <a:extLst>
            <a:ext uri="{FF2B5EF4-FFF2-40B4-BE49-F238E27FC236}">
              <a16:creationId xmlns:a16="http://schemas.microsoft.com/office/drawing/2014/main" id="{9BAB19B1-0C65-B6AF-F078-99345088AD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048000" y="6067425"/>
          <a:ext cx="30289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54</xdr:row>
      <xdr:rowOff>133350</xdr:rowOff>
    </xdr:from>
    <xdr:to>
      <xdr:col>4</xdr:col>
      <xdr:colOff>0</xdr:colOff>
      <xdr:row>73</xdr:row>
      <xdr:rowOff>0</xdr:rowOff>
    </xdr:to>
    <xdr:pic>
      <xdr:nvPicPr>
        <xdr:cNvPr id="88239" name="Imagen 7">
          <a:extLst>
            <a:ext uri="{FF2B5EF4-FFF2-40B4-BE49-F238E27FC236}">
              <a16:creationId xmlns:a16="http://schemas.microsoft.com/office/drawing/2014/main" id="{FBFA7AFF-39F3-6A2F-C904-C3325F8A711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953500"/>
          <a:ext cx="3048000"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55</xdr:row>
      <xdr:rowOff>0</xdr:rowOff>
    </xdr:from>
    <xdr:to>
      <xdr:col>7</xdr:col>
      <xdr:colOff>733425</xdr:colOff>
      <xdr:row>73</xdr:row>
      <xdr:rowOff>19050</xdr:rowOff>
    </xdr:to>
    <xdr:pic>
      <xdr:nvPicPr>
        <xdr:cNvPr id="88240" name="Imagen 8">
          <a:extLst>
            <a:ext uri="{FF2B5EF4-FFF2-40B4-BE49-F238E27FC236}">
              <a16:creationId xmlns:a16="http://schemas.microsoft.com/office/drawing/2014/main" id="{7D228363-479B-EC1C-B3FA-9A7652A016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48000" y="8982075"/>
          <a:ext cx="3019425"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3</xdr:col>
      <xdr:colOff>752475</xdr:colOff>
      <xdr:row>92</xdr:row>
      <xdr:rowOff>19050</xdr:rowOff>
    </xdr:to>
    <xdr:pic>
      <xdr:nvPicPr>
        <xdr:cNvPr id="88241" name="Imagen 9">
          <a:extLst>
            <a:ext uri="{FF2B5EF4-FFF2-40B4-BE49-F238E27FC236}">
              <a16:creationId xmlns:a16="http://schemas.microsoft.com/office/drawing/2014/main" id="{EBA86A7A-01C8-9379-31B8-20C3970B316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2096750"/>
          <a:ext cx="3038475"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74</xdr:row>
      <xdr:rowOff>0</xdr:rowOff>
    </xdr:from>
    <xdr:to>
      <xdr:col>7</xdr:col>
      <xdr:colOff>733425</xdr:colOff>
      <xdr:row>92</xdr:row>
      <xdr:rowOff>28575</xdr:rowOff>
    </xdr:to>
    <xdr:pic>
      <xdr:nvPicPr>
        <xdr:cNvPr id="88242" name="Imagen 10">
          <a:extLst>
            <a:ext uri="{FF2B5EF4-FFF2-40B4-BE49-F238E27FC236}">
              <a16:creationId xmlns:a16="http://schemas.microsoft.com/office/drawing/2014/main" id="{BAD697B0-2853-9B98-BC11-B869CAEBFC6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0" y="12096750"/>
          <a:ext cx="30194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92</xdr:row>
      <xdr:rowOff>0</xdr:rowOff>
    </xdr:from>
    <xdr:to>
      <xdr:col>3</xdr:col>
      <xdr:colOff>752475</xdr:colOff>
      <xdr:row>109</xdr:row>
      <xdr:rowOff>123825</xdr:rowOff>
    </xdr:to>
    <xdr:pic>
      <xdr:nvPicPr>
        <xdr:cNvPr id="88243" name="Imagen 11">
          <a:extLst>
            <a:ext uri="{FF2B5EF4-FFF2-40B4-BE49-F238E27FC236}">
              <a16:creationId xmlns:a16="http://schemas.microsoft.com/office/drawing/2014/main" id="{31AA4D67-9DA2-9EE2-870A-E6DF01270F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5011400"/>
          <a:ext cx="303847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92</xdr:row>
      <xdr:rowOff>19050</xdr:rowOff>
    </xdr:from>
    <xdr:to>
      <xdr:col>7</xdr:col>
      <xdr:colOff>733425</xdr:colOff>
      <xdr:row>109</xdr:row>
      <xdr:rowOff>152400</xdr:rowOff>
    </xdr:to>
    <xdr:pic>
      <xdr:nvPicPr>
        <xdr:cNvPr id="88244" name="Imagen 12">
          <a:extLst>
            <a:ext uri="{FF2B5EF4-FFF2-40B4-BE49-F238E27FC236}">
              <a16:creationId xmlns:a16="http://schemas.microsoft.com/office/drawing/2014/main" id="{564450CD-A242-A826-CA0B-206079FFFF0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048000" y="15030450"/>
          <a:ext cx="301942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123825</xdr:rowOff>
    </xdr:from>
    <xdr:to>
      <xdr:col>3</xdr:col>
      <xdr:colOff>752475</xdr:colOff>
      <xdr:row>127</xdr:row>
      <xdr:rowOff>114300</xdr:rowOff>
    </xdr:to>
    <xdr:pic>
      <xdr:nvPicPr>
        <xdr:cNvPr id="88245" name="Imagen 13">
          <a:extLst>
            <a:ext uri="{FF2B5EF4-FFF2-40B4-BE49-F238E27FC236}">
              <a16:creationId xmlns:a16="http://schemas.microsoft.com/office/drawing/2014/main" id="{2A6CF938-940C-350A-526A-7FE6D4EA23E6}"/>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7887950"/>
          <a:ext cx="303847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109</xdr:row>
      <xdr:rowOff>152400</xdr:rowOff>
    </xdr:from>
    <xdr:to>
      <xdr:col>7</xdr:col>
      <xdr:colOff>742950</xdr:colOff>
      <xdr:row>127</xdr:row>
      <xdr:rowOff>104775</xdr:rowOff>
    </xdr:to>
    <xdr:pic>
      <xdr:nvPicPr>
        <xdr:cNvPr id="88246" name="Imagen 14">
          <a:extLst>
            <a:ext uri="{FF2B5EF4-FFF2-40B4-BE49-F238E27FC236}">
              <a16:creationId xmlns:a16="http://schemas.microsoft.com/office/drawing/2014/main" id="{FF4A6406-7DCC-E691-6272-CA299564C98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048000" y="17916525"/>
          <a:ext cx="30289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128</xdr:row>
      <xdr:rowOff>0</xdr:rowOff>
    </xdr:from>
    <xdr:to>
      <xdr:col>3</xdr:col>
      <xdr:colOff>742950</xdr:colOff>
      <xdr:row>145</xdr:row>
      <xdr:rowOff>133350</xdr:rowOff>
    </xdr:to>
    <xdr:pic>
      <xdr:nvPicPr>
        <xdr:cNvPr id="88247" name="Imagen 15">
          <a:extLst>
            <a:ext uri="{FF2B5EF4-FFF2-40B4-BE49-F238E27FC236}">
              <a16:creationId xmlns:a16="http://schemas.microsoft.com/office/drawing/2014/main" id="{5EE644B4-1CF4-5C7F-C1A7-FF4AB8FD61A9}"/>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20840700"/>
          <a:ext cx="3028950"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147</xdr:row>
      <xdr:rowOff>0</xdr:rowOff>
    </xdr:from>
    <xdr:to>
      <xdr:col>4</xdr:col>
      <xdr:colOff>0</xdr:colOff>
      <xdr:row>164</xdr:row>
      <xdr:rowOff>142875</xdr:rowOff>
    </xdr:to>
    <xdr:pic>
      <xdr:nvPicPr>
        <xdr:cNvPr id="88248" name="Imagen 16">
          <a:extLst>
            <a:ext uri="{FF2B5EF4-FFF2-40B4-BE49-F238E27FC236}">
              <a16:creationId xmlns:a16="http://schemas.microsoft.com/office/drawing/2014/main" id="{66CC7A74-4D0F-23C0-7A49-D6F49887547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23955375"/>
          <a:ext cx="3048000" cy="289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147</xdr:row>
      <xdr:rowOff>0</xdr:rowOff>
    </xdr:from>
    <xdr:to>
      <xdr:col>7</xdr:col>
      <xdr:colOff>742950</xdr:colOff>
      <xdr:row>165</xdr:row>
      <xdr:rowOff>19050</xdr:rowOff>
    </xdr:to>
    <xdr:pic>
      <xdr:nvPicPr>
        <xdr:cNvPr id="88249" name="Imagen 17">
          <a:extLst>
            <a:ext uri="{FF2B5EF4-FFF2-40B4-BE49-F238E27FC236}">
              <a16:creationId xmlns:a16="http://schemas.microsoft.com/office/drawing/2014/main" id="{93F1E1A3-C222-B166-EC6F-099C095FC54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48000" y="23955375"/>
          <a:ext cx="302895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165</xdr:row>
      <xdr:rowOff>0</xdr:rowOff>
    </xdr:from>
    <xdr:to>
      <xdr:col>3</xdr:col>
      <xdr:colOff>742950</xdr:colOff>
      <xdr:row>182</xdr:row>
      <xdr:rowOff>152400</xdr:rowOff>
    </xdr:to>
    <xdr:pic>
      <xdr:nvPicPr>
        <xdr:cNvPr id="88250" name="Imagen 18">
          <a:extLst>
            <a:ext uri="{FF2B5EF4-FFF2-40B4-BE49-F238E27FC236}">
              <a16:creationId xmlns:a16="http://schemas.microsoft.com/office/drawing/2014/main" id="{858DC071-B080-63E8-4398-BC576BFF5C5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26870025"/>
          <a:ext cx="30289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165</xdr:row>
      <xdr:rowOff>0</xdr:rowOff>
    </xdr:from>
    <xdr:to>
      <xdr:col>7</xdr:col>
      <xdr:colOff>742950</xdr:colOff>
      <xdr:row>183</xdr:row>
      <xdr:rowOff>19050</xdr:rowOff>
    </xdr:to>
    <xdr:pic>
      <xdr:nvPicPr>
        <xdr:cNvPr id="88251" name="Imagen 19">
          <a:extLst>
            <a:ext uri="{FF2B5EF4-FFF2-40B4-BE49-F238E27FC236}">
              <a16:creationId xmlns:a16="http://schemas.microsoft.com/office/drawing/2014/main" id="{42EC33BF-A330-5014-A874-536E5327DE0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048000" y="26870025"/>
          <a:ext cx="3028950" cy="293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183</xdr:row>
      <xdr:rowOff>0</xdr:rowOff>
    </xdr:from>
    <xdr:to>
      <xdr:col>4</xdr:col>
      <xdr:colOff>0</xdr:colOff>
      <xdr:row>202</xdr:row>
      <xdr:rowOff>28575</xdr:rowOff>
    </xdr:to>
    <xdr:pic>
      <xdr:nvPicPr>
        <xdr:cNvPr id="88252" name="Imagen 20">
          <a:extLst>
            <a:ext uri="{FF2B5EF4-FFF2-40B4-BE49-F238E27FC236}">
              <a16:creationId xmlns:a16="http://schemas.microsoft.com/office/drawing/2014/main" id="{AD3A32C0-2DE2-F055-002A-DDB91FF9507E}"/>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9784675"/>
          <a:ext cx="3048000"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183</xdr:row>
      <xdr:rowOff>0</xdr:rowOff>
    </xdr:from>
    <xdr:to>
      <xdr:col>7</xdr:col>
      <xdr:colOff>733425</xdr:colOff>
      <xdr:row>202</xdr:row>
      <xdr:rowOff>19050</xdr:rowOff>
    </xdr:to>
    <xdr:pic>
      <xdr:nvPicPr>
        <xdr:cNvPr id="88253" name="Imagen 21">
          <a:extLst>
            <a:ext uri="{FF2B5EF4-FFF2-40B4-BE49-F238E27FC236}">
              <a16:creationId xmlns:a16="http://schemas.microsoft.com/office/drawing/2014/main" id="{9A2D5B93-6800-E316-FB2B-63B5A2A793C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048000" y="29784675"/>
          <a:ext cx="301942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202</xdr:row>
      <xdr:rowOff>0</xdr:rowOff>
    </xdr:from>
    <xdr:to>
      <xdr:col>3</xdr:col>
      <xdr:colOff>733425</xdr:colOff>
      <xdr:row>220</xdr:row>
      <xdr:rowOff>9525</xdr:rowOff>
    </xdr:to>
    <xdr:pic>
      <xdr:nvPicPr>
        <xdr:cNvPr id="88254" name="Imagen 22">
          <a:extLst>
            <a:ext uri="{FF2B5EF4-FFF2-40B4-BE49-F238E27FC236}">
              <a16:creationId xmlns:a16="http://schemas.microsoft.com/office/drawing/2014/main" id="{84ECFB9B-BDC4-E76C-1FEA-F3D87A3A4C0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32861250"/>
          <a:ext cx="301942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25</xdr:row>
      <xdr:rowOff>0</xdr:rowOff>
    </xdr:from>
    <xdr:to>
      <xdr:col>2</xdr:col>
      <xdr:colOff>85725</xdr:colOff>
      <xdr:row>25</xdr:row>
      <xdr:rowOff>9525</xdr:rowOff>
    </xdr:to>
    <xdr:sp macro="" textlink="">
      <xdr:nvSpPr>
        <xdr:cNvPr id="86356" name="Text Box 5">
          <a:extLst>
            <a:ext uri="{FF2B5EF4-FFF2-40B4-BE49-F238E27FC236}">
              <a16:creationId xmlns:a16="http://schemas.microsoft.com/office/drawing/2014/main" id="{87592F9F-9383-BB1E-4AD7-E3F1D5930DDC}"/>
            </a:ext>
          </a:extLst>
        </xdr:cNvPr>
        <xdr:cNvSpPr txBox="1">
          <a:spLocks noChangeArrowheads="1"/>
        </xdr:cNvSpPr>
      </xdr:nvSpPr>
      <xdr:spPr bwMode="auto">
        <a:xfrm>
          <a:off x="2505075" y="139827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266700</xdr:colOff>
      <xdr:row>24</xdr:row>
      <xdr:rowOff>762000</xdr:rowOff>
    </xdr:from>
    <xdr:to>
      <xdr:col>1</xdr:col>
      <xdr:colOff>476250</xdr:colOff>
      <xdr:row>24</xdr:row>
      <xdr:rowOff>609600</xdr:rowOff>
    </xdr:to>
    <xdr:pic>
      <xdr:nvPicPr>
        <xdr:cNvPr id="86357" name="BD21301_">
          <a:extLst>
            <a:ext uri="{FF2B5EF4-FFF2-40B4-BE49-F238E27FC236}">
              <a16:creationId xmlns:a16="http://schemas.microsoft.com/office/drawing/2014/main" id="{DC790D93-481F-B545-5623-342D6445A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0"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266700</xdr:colOff>
      <xdr:row>24</xdr:row>
      <xdr:rowOff>771525</xdr:rowOff>
    </xdr:from>
    <xdr:to>
      <xdr:col>2</xdr:col>
      <xdr:colOff>476250</xdr:colOff>
      <xdr:row>24</xdr:row>
      <xdr:rowOff>609600</xdr:rowOff>
    </xdr:to>
    <xdr:pic>
      <xdr:nvPicPr>
        <xdr:cNvPr id="86358" name="BD21301_">
          <a:extLst>
            <a:ext uri="{FF2B5EF4-FFF2-40B4-BE49-F238E27FC236}">
              <a16:creationId xmlns:a16="http://schemas.microsoft.com/office/drawing/2014/main" id="{6164CEFF-FED7-1FB9-31AE-32CF48146A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1775" y="13982700"/>
          <a:ext cx="209550" cy="0"/>
        </a:xfrm>
        <a:prstGeom prst="rect">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2</xdr:col>
      <xdr:colOff>0</xdr:colOff>
      <xdr:row>29</xdr:row>
      <xdr:rowOff>0</xdr:rowOff>
    </xdr:from>
    <xdr:to>
      <xdr:col>2</xdr:col>
      <xdr:colOff>85725</xdr:colOff>
      <xdr:row>29</xdr:row>
      <xdr:rowOff>9525</xdr:rowOff>
    </xdr:to>
    <xdr:sp macro="" textlink="">
      <xdr:nvSpPr>
        <xdr:cNvPr id="86359" name="Text Box 5">
          <a:extLst>
            <a:ext uri="{FF2B5EF4-FFF2-40B4-BE49-F238E27FC236}">
              <a16:creationId xmlns:a16="http://schemas.microsoft.com/office/drawing/2014/main" id="{A12B03A3-8B2A-A16E-C936-68178823535B}"/>
            </a:ext>
          </a:extLst>
        </xdr:cNvPr>
        <xdr:cNvSpPr txBox="1">
          <a:spLocks noChangeArrowheads="1"/>
        </xdr:cNvSpPr>
      </xdr:nvSpPr>
      <xdr:spPr bwMode="auto">
        <a:xfrm>
          <a:off x="2505075" y="166878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0</xdr:colOff>
      <xdr:row>29</xdr:row>
      <xdr:rowOff>0</xdr:rowOff>
    </xdr:from>
    <xdr:to>
      <xdr:col>2</xdr:col>
      <xdr:colOff>85725</xdr:colOff>
      <xdr:row>29</xdr:row>
      <xdr:rowOff>9525</xdr:rowOff>
    </xdr:to>
    <xdr:sp macro="" textlink="">
      <xdr:nvSpPr>
        <xdr:cNvPr id="86360" name="Text Box 5">
          <a:extLst>
            <a:ext uri="{FF2B5EF4-FFF2-40B4-BE49-F238E27FC236}">
              <a16:creationId xmlns:a16="http://schemas.microsoft.com/office/drawing/2014/main" id="{4827D307-4360-E81D-BDAE-241F3D565EC9}"/>
            </a:ext>
          </a:extLst>
        </xdr:cNvPr>
        <xdr:cNvSpPr txBox="1">
          <a:spLocks noChangeArrowheads="1"/>
        </xdr:cNvSpPr>
      </xdr:nvSpPr>
      <xdr:spPr bwMode="auto">
        <a:xfrm>
          <a:off x="2505075" y="16687800"/>
          <a:ext cx="85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0</xdr:colOff>
      <xdr:row>3</xdr:row>
      <xdr:rowOff>0</xdr:rowOff>
    </xdr:from>
    <xdr:to>
      <xdr:col>24</xdr:col>
      <xdr:colOff>4610100</xdr:colOff>
      <xdr:row>13</xdr:row>
      <xdr:rowOff>66675</xdr:rowOff>
    </xdr:to>
    <xdr:pic>
      <xdr:nvPicPr>
        <xdr:cNvPr id="87777" name="Imagen 1">
          <a:extLst>
            <a:ext uri="{FF2B5EF4-FFF2-40B4-BE49-F238E27FC236}">
              <a16:creationId xmlns:a16="http://schemas.microsoft.com/office/drawing/2014/main" id="{8ED055F7-C07F-D971-9AC6-06A169AB7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581025"/>
          <a:ext cx="46101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23</xdr:row>
      <xdr:rowOff>19050</xdr:rowOff>
    </xdr:from>
    <xdr:to>
      <xdr:col>24</xdr:col>
      <xdr:colOff>4543425</xdr:colOff>
      <xdr:row>40</xdr:row>
      <xdr:rowOff>19050</xdr:rowOff>
    </xdr:to>
    <xdr:grpSp>
      <xdr:nvGrpSpPr>
        <xdr:cNvPr id="87778" name="11 Grupo">
          <a:extLst>
            <a:ext uri="{FF2B5EF4-FFF2-40B4-BE49-F238E27FC236}">
              <a16:creationId xmlns:a16="http://schemas.microsoft.com/office/drawing/2014/main" id="{9BB9562B-5857-9C24-6870-01FB1169016B}"/>
            </a:ext>
          </a:extLst>
        </xdr:cNvPr>
        <xdr:cNvGrpSpPr>
          <a:grpSpLocks/>
        </xdr:cNvGrpSpPr>
      </xdr:nvGrpSpPr>
      <xdr:grpSpPr bwMode="auto">
        <a:xfrm>
          <a:off x="6048375" y="3648075"/>
          <a:ext cx="4324350" cy="2590800"/>
          <a:chOff x="9267825" y="12392025"/>
          <a:chExt cx="2962275" cy="2838450"/>
        </a:xfrm>
      </xdr:grpSpPr>
      <xdr:grpSp>
        <xdr:nvGrpSpPr>
          <xdr:cNvPr id="87779" name="6 Grupo">
            <a:extLst>
              <a:ext uri="{FF2B5EF4-FFF2-40B4-BE49-F238E27FC236}">
                <a16:creationId xmlns:a16="http://schemas.microsoft.com/office/drawing/2014/main" id="{2056731C-A378-DA32-805D-8F7119036D3B}"/>
              </a:ext>
            </a:extLst>
          </xdr:cNvPr>
          <xdr:cNvGrpSpPr>
            <a:grpSpLocks/>
          </xdr:cNvGrpSpPr>
        </xdr:nvGrpSpPr>
        <xdr:grpSpPr bwMode="auto">
          <a:xfrm>
            <a:off x="9267825" y="12392025"/>
            <a:ext cx="2962275" cy="2838450"/>
            <a:chOff x="9277350" y="12449175"/>
            <a:chExt cx="2962275" cy="2809875"/>
          </a:xfrm>
        </xdr:grpSpPr>
        <xdr:sp macro="" textlink="">
          <xdr:nvSpPr>
            <xdr:cNvPr id="87784" name="44 Decisión">
              <a:extLst>
                <a:ext uri="{FF2B5EF4-FFF2-40B4-BE49-F238E27FC236}">
                  <a16:creationId xmlns:a16="http://schemas.microsoft.com/office/drawing/2014/main" id="{506AFFDA-8868-9354-8B4A-46CA69655CCA}"/>
                </a:ext>
              </a:extLst>
            </xdr:cNvPr>
            <xdr:cNvSpPr>
              <a:spLocks noChangeArrowheads="1"/>
            </xdr:cNvSpPr>
          </xdr:nvSpPr>
          <xdr:spPr bwMode="auto">
            <a:xfrm>
              <a:off x="10016849" y="12449175"/>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785" name="45 Decisión">
              <a:extLst>
                <a:ext uri="{FF2B5EF4-FFF2-40B4-BE49-F238E27FC236}">
                  <a16:creationId xmlns:a16="http://schemas.microsoft.com/office/drawing/2014/main" id="{94F9C5DE-6D59-7AA3-87AD-09F9B54958B6}"/>
                </a:ext>
              </a:extLst>
            </xdr:cNvPr>
            <xdr:cNvSpPr>
              <a:spLocks noChangeArrowheads="1"/>
            </xdr:cNvSpPr>
          </xdr:nvSpPr>
          <xdr:spPr bwMode="auto">
            <a:xfrm>
              <a:off x="10756348" y="13157688"/>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786" name="46 Decisión">
              <a:extLst>
                <a:ext uri="{FF2B5EF4-FFF2-40B4-BE49-F238E27FC236}">
                  <a16:creationId xmlns:a16="http://schemas.microsoft.com/office/drawing/2014/main" id="{B81B702B-799F-E90A-0125-FFD14AE03287}"/>
                </a:ext>
              </a:extLst>
            </xdr:cNvPr>
            <xdr:cNvSpPr>
              <a:spLocks noChangeArrowheads="1"/>
            </xdr:cNvSpPr>
          </xdr:nvSpPr>
          <xdr:spPr bwMode="auto">
            <a:xfrm>
              <a:off x="9277350" y="13148163"/>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7787" name="47 Decisión">
              <a:extLst>
                <a:ext uri="{FF2B5EF4-FFF2-40B4-BE49-F238E27FC236}">
                  <a16:creationId xmlns:a16="http://schemas.microsoft.com/office/drawing/2014/main" id="{6651E838-B0F8-5B4B-92C0-41B964CA21F3}"/>
                </a:ext>
              </a:extLst>
            </xdr:cNvPr>
            <xdr:cNvSpPr>
              <a:spLocks noChangeArrowheads="1"/>
            </xdr:cNvSpPr>
          </xdr:nvSpPr>
          <xdr:spPr bwMode="auto">
            <a:xfrm>
              <a:off x="10016849" y="13856677"/>
              <a:ext cx="1483277" cy="1402373"/>
            </a:xfrm>
            <a:prstGeom prst="flowChartDecision">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sp macro="" textlink="">
        <xdr:nvSpPr>
          <xdr:cNvPr id="70" name="3 CuadroTexto">
            <a:extLst>
              <a:ext uri="{FF2B5EF4-FFF2-40B4-BE49-F238E27FC236}">
                <a16:creationId xmlns:a16="http://schemas.microsoft.com/office/drawing/2014/main" id="{CC952651-2721-4836-D830-CA2232D768E0}"/>
              </a:ext>
            </a:extLst>
          </xdr:cNvPr>
          <xdr:cNvSpPr txBox="1"/>
        </xdr:nvSpPr>
        <xdr:spPr>
          <a:xfrm>
            <a:off x="10350948" y="14479121"/>
            <a:ext cx="822129"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Amenazas</a:t>
            </a:r>
          </a:p>
        </xdr:txBody>
      </xdr:sp>
      <xdr:sp macro="" textlink="">
        <xdr:nvSpPr>
          <xdr:cNvPr id="71" name="4 CuadroTexto">
            <a:extLst>
              <a:ext uri="{FF2B5EF4-FFF2-40B4-BE49-F238E27FC236}">
                <a16:creationId xmlns:a16="http://schemas.microsoft.com/office/drawing/2014/main" id="{2ABEDAEB-8A34-9CA0-1273-BB78579A9133}"/>
              </a:ext>
            </a:extLst>
          </xdr:cNvPr>
          <xdr:cNvSpPr txBox="1"/>
        </xdr:nvSpPr>
        <xdr:spPr>
          <a:xfrm>
            <a:off x="9574492" y="13633847"/>
            <a:ext cx="815604" cy="2817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Personas</a:t>
            </a:r>
          </a:p>
        </xdr:txBody>
      </xdr:sp>
      <xdr:sp macro="" textlink="">
        <xdr:nvSpPr>
          <xdr:cNvPr id="72" name="5 CuadroTexto">
            <a:extLst>
              <a:ext uri="{FF2B5EF4-FFF2-40B4-BE49-F238E27FC236}">
                <a16:creationId xmlns:a16="http://schemas.microsoft.com/office/drawing/2014/main" id="{1E573768-8890-FF2E-1DAE-AA62C31FE018}"/>
              </a:ext>
            </a:extLst>
          </xdr:cNvPr>
          <xdr:cNvSpPr txBox="1"/>
        </xdr:nvSpPr>
        <xdr:spPr>
          <a:xfrm>
            <a:off x="10396621" y="12986847"/>
            <a:ext cx="822129" cy="2921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Recursos</a:t>
            </a:r>
          </a:p>
        </xdr:txBody>
      </xdr:sp>
      <xdr:sp macro="" textlink="">
        <xdr:nvSpPr>
          <xdr:cNvPr id="73" name="6 CuadroTexto">
            <a:extLst>
              <a:ext uri="{FF2B5EF4-FFF2-40B4-BE49-F238E27FC236}">
                <a16:creationId xmlns:a16="http://schemas.microsoft.com/office/drawing/2014/main" id="{CCEF5C11-666D-17B1-1DBE-2FFBA0542B4A}"/>
              </a:ext>
            </a:extLst>
          </xdr:cNvPr>
          <xdr:cNvSpPr txBox="1"/>
        </xdr:nvSpPr>
        <xdr:spPr>
          <a:xfrm>
            <a:off x="11107828" y="13633847"/>
            <a:ext cx="815604" cy="4800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a:t>Sistemas y Procesos</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egomez@sic.gov.co" TargetMode="External"/><Relationship Id="rId7" Type="http://schemas.openxmlformats.org/officeDocument/2006/relationships/hyperlink" Target="mailto:fvelandia@sic.gov.co" TargetMode="External"/><Relationship Id="rId2" Type="http://schemas.openxmlformats.org/officeDocument/2006/relationships/hyperlink" Target="mailto:clopez@sic.gov.co" TargetMode="External"/><Relationship Id="rId1" Type="http://schemas.openxmlformats.org/officeDocument/2006/relationships/hyperlink" Target="mailto:jlemus@sic.gov.co" TargetMode="External"/><Relationship Id="rId6" Type="http://schemas.openxmlformats.org/officeDocument/2006/relationships/hyperlink" Target="mailto:jortiz@sic.gov.co" TargetMode="External"/><Relationship Id="rId5" Type="http://schemas.openxmlformats.org/officeDocument/2006/relationships/hyperlink" Target="mailto:mrhernandez@sic.gov.co" TargetMode="External"/><Relationship Id="rId4" Type="http://schemas.openxmlformats.org/officeDocument/2006/relationships/hyperlink" Target="mailto:jbendek@sic.gov.co"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5"/>
  <sheetViews>
    <sheetView view="pageBreakPreview" zoomScale="90" zoomScaleNormal="100" zoomScaleSheetLayoutView="90" workbookViewId="0">
      <selection activeCell="B15" sqref="B15:G16"/>
    </sheetView>
  </sheetViews>
  <sheetFormatPr defaultRowHeight="12.75"/>
  <cols>
    <col min="1" max="1" width="3.140625" customWidth="1"/>
    <col min="2" max="2" width="30.7109375" customWidth="1"/>
    <col min="3" max="3" width="14.140625" customWidth="1"/>
    <col min="4" max="4" width="20.28515625" customWidth="1"/>
    <col min="5" max="7" width="30.7109375" customWidth="1"/>
    <col min="8" max="8" width="2.7109375" customWidth="1"/>
    <col min="9" max="256" width="11.42578125" customWidth="1"/>
  </cols>
  <sheetData>
    <row r="1" spans="1:10" ht="18" customHeight="1">
      <c r="A1" s="23"/>
      <c r="B1" s="131" t="s">
        <v>0</v>
      </c>
      <c r="C1" s="131"/>
      <c r="D1" s="131"/>
      <c r="E1" s="131"/>
      <c r="F1" s="131"/>
      <c r="G1" s="131"/>
    </row>
    <row r="2" spans="1:10" s="25" customFormat="1" ht="15.75">
      <c r="A2" s="24"/>
      <c r="B2" s="122" t="s">
        <v>1</v>
      </c>
      <c r="C2" s="122" t="s">
        <v>2</v>
      </c>
      <c r="D2" s="122" t="s">
        <v>3</v>
      </c>
      <c r="E2" s="122" t="s">
        <v>4</v>
      </c>
      <c r="F2" s="122" t="s">
        <v>5</v>
      </c>
      <c r="G2" s="122" t="s">
        <v>6</v>
      </c>
    </row>
    <row r="3" spans="1:10" ht="75" customHeight="1">
      <c r="A3" s="23"/>
      <c r="B3" s="26" t="s">
        <v>7</v>
      </c>
      <c r="C3" s="139" t="s">
        <v>8</v>
      </c>
      <c r="D3" s="140"/>
      <c r="E3" s="132" t="s">
        <v>9</v>
      </c>
      <c r="F3" s="132" t="s">
        <v>10</v>
      </c>
      <c r="G3" s="132" t="s">
        <v>11</v>
      </c>
      <c r="H3" s="27"/>
      <c r="I3" s="27"/>
      <c r="J3" s="27"/>
    </row>
    <row r="4" spans="1:10" ht="63" customHeight="1">
      <c r="A4" s="23"/>
      <c r="B4" s="26" t="s">
        <v>12</v>
      </c>
      <c r="C4" s="141"/>
      <c r="D4" s="142"/>
      <c r="E4" s="133"/>
      <c r="F4" s="133"/>
      <c r="G4" s="133"/>
      <c r="H4" s="27"/>
      <c r="I4" s="27"/>
      <c r="J4" s="27"/>
    </row>
    <row r="5" spans="1:10" ht="60.75">
      <c r="A5" s="23"/>
      <c r="B5" s="28" t="s">
        <v>13</v>
      </c>
      <c r="C5" s="141"/>
      <c r="D5" s="142"/>
      <c r="E5" s="133"/>
      <c r="F5" s="133"/>
      <c r="G5" s="134"/>
      <c r="H5" s="27"/>
      <c r="I5" s="27"/>
      <c r="J5" s="27"/>
    </row>
    <row r="6" spans="1:10" ht="105.75">
      <c r="A6" s="23"/>
      <c r="B6" s="28" t="s">
        <v>14</v>
      </c>
      <c r="C6" s="141"/>
      <c r="D6" s="142"/>
      <c r="E6" s="133"/>
      <c r="F6" s="133" t="s">
        <v>15</v>
      </c>
      <c r="G6" s="132" t="s">
        <v>16</v>
      </c>
      <c r="H6" s="27"/>
      <c r="I6" s="27"/>
      <c r="J6" s="27"/>
    </row>
    <row r="7" spans="1:10" ht="90.75">
      <c r="A7" s="23"/>
      <c r="B7" s="28" t="s">
        <v>17</v>
      </c>
      <c r="C7" s="143"/>
      <c r="D7" s="144"/>
      <c r="E7" s="134"/>
      <c r="F7" s="134"/>
      <c r="G7" s="134"/>
      <c r="H7" s="27"/>
      <c r="I7" s="27"/>
      <c r="J7" s="27"/>
    </row>
    <row r="8" spans="1:10" ht="15.75">
      <c r="A8" s="23"/>
      <c r="B8" s="131" t="s">
        <v>18</v>
      </c>
      <c r="C8" s="131"/>
      <c r="D8" s="131"/>
      <c r="E8" s="131"/>
      <c r="F8" s="131"/>
      <c r="G8" s="131"/>
      <c r="H8" s="27"/>
      <c r="I8" s="27"/>
      <c r="J8" s="27"/>
    </row>
    <row r="9" spans="1:10" ht="15" customHeight="1">
      <c r="A9" s="23"/>
      <c r="B9" s="120" t="s">
        <v>19</v>
      </c>
      <c r="C9" s="135" t="s">
        <v>20</v>
      </c>
      <c r="D9" s="135"/>
      <c r="E9" s="120" t="s">
        <v>21</v>
      </c>
      <c r="F9" s="120" t="s">
        <v>22</v>
      </c>
      <c r="G9" s="121"/>
      <c r="H9" s="27"/>
      <c r="I9" s="27"/>
      <c r="J9" s="27"/>
    </row>
    <row r="10" spans="1:10" ht="125.25" customHeight="1">
      <c r="A10" s="23"/>
      <c r="B10" s="132" t="s">
        <v>23</v>
      </c>
      <c r="C10" s="145" t="s">
        <v>24</v>
      </c>
      <c r="D10" s="145"/>
      <c r="E10" s="132" t="s">
        <v>25</v>
      </c>
      <c r="F10" s="132" t="s">
        <v>26</v>
      </c>
      <c r="G10" s="29"/>
      <c r="H10" s="27"/>
      <c r="I10" s="27"/>
      <c r="J10" s="27"/>
    </row>
    <row r="11" spans="1:10" ht="84" customHeight="1">
      <c r="A11" s="23"/>
      <c r="B11" s="133"/>
      <c r="C11" s="145" t="s">
        <v>27</v>
      </c>
      <c r="D11" s="145"/>
      <c r="E11" s="134"/>
      <c r="F11" s="133"/>
      <c r="G11" s="29"/>
      <c r="H11" s="27"/>
      <c r="I11" s="27"/>
      <c r="J11" s="27"/>
    </row>
    <row r="12" spans="1:10" ht="109.5" customHeight="1">
      <c r="A12" s="23"/>
      <c r="B12" s="133"/>
      <c r="C12" s="136" t="s">
        <v>28</v>
      </c>
      <c r="D12" s="136"/>
      <c r="E12" s="30"/>
      <c r="F12" s="134"/>
      <c r="G12" s="29"/>
      <c r="H12" s="27"/>
      <c r="I12" s="27"/>
      <c r="J12" s="27"/>
    </row>
    <row r="13" spans="1:10" ht="82.5" customHeight="1">
      <c r="B13" s="134"/>
      <c r="C13" s="145" t="s">
        <v>29</v>
      </c>
      <c r="D13" s="145"/>
      <c r="E13" s="31"/>
      <c r="F13" s="31"/>
    </row>
    <row r="14" spans="1:10" ht="15.75">
      <c r="A14" s="23"/>
      <c r="B14" s="131" t="s">
        <v>30</v>
      </c>
      <c r="C14" s="131"/>
      <c r="D14" s="131"/>
      <c r="E14" s="131"/>
      <c r="F14" s="131"/>
      <c r="G14" s="131"/>
    </row>
    <row r="15" spans="1:10" ht="63.75" customHeight="1">
      <c r="B15" s="137" t="s">
        <v>31</v>
      </c>
      <c r="C15" s="138"/>
      <c r="D15" s="138"/>
      <c r="E15" s="138"/>
      <c r="F15" s="138"/>
      <c r="G15" s="138"/>
    </row>
    <row r="16" spans="1:10" ht="12.75" customHeight="1">
      <c r="B16" s="137"/>
      <c r="C16" s="138"/>
      <c r="D16" s="138"/>
      <c r="E16" s="138"/>
      <c r="F16" s="138"/>
      <c r="G16" s="138"/>
    </row>
    <row r="17" spans="1:7" ht="48" customHeight="1">
      <c r="B17" s="137" t="s">
        <v>32</v>
      </c>
      <c r="C17" s="138"/>
      <c r="D17" s="138"/>
      <c r="E17" s="138"/>
      <c r="F17" s="138"/>
      <c r="G17" s="138"/>
    </row>
    <row r="18" spans="1:7" ht="15" customHeight="1">
      <c r="A18" s="32"/>
      <c r="B18" s="137"/>
      <c r="C18" s="138"/>
      <c r="D18" s="138"/>
      <c r="E18" s="138"/>
      <c r="F18" s="138"/>
      <c r="G18" s="138"/>
    </row>
    <row r="19" spans="1:7" ht="12.75" customHeight="1">
      <c r="B19" s="137" t="s">
        <v>33</v>
      </c>
      <c r="C19" s="138"/>
      <c r="D19" s="138"/>
      <c r="E19" s="138"/>
      <c r="F19" s="138"/>
      <c r="G19" s="138"/>
    </row>
    <row r="20" spans="1:7" ht="12.75" customHeight="1">
      <c r="B20" s="137"/>
      <c r="C20" s="138"/>
      <c r="D20" s="138"/>
      <c r="E20" s="138"/>
      <c r="F20" s="138"/>
      <c r="G20" s="138"/>
    </row>
    <row r="21" spans="1:7" ht="12.75" customHeight="1">
      <c r="B21" s="137"/>
      <c r="C21" s="138"/>
      <c r="D21" s="138"/>
      <c r="E21" s="138"/>
      <c r="F21" s="138"/>
      <c r="G21" s="138"/>
    </row>
    <row r="22" spans="1:7" ht="12.75" customHeight="1">
      <c r="B22" s="137"/>
      <c r="C22" s="138"/>
      <c r="D22" s="138"/>
      <c r="E22" s="138"/>
      <c r="F22" s="138"/>
      <c r="G22" s="138"/>
    </row>
    <row r="23" spans="1:7">
      <c r="B23" s="130" t="s">
        <v>34</v>
      </c>
      <c r="C23" s="130"/>
      <c r="D23" s="130"/>
      <c r="E23" s="130"/>
      <c r="F23" s="130"/>
      <c r="G23" s="130"/>
    </row>
    <row r="24" spans="1:7">
      <c r="B24" s="130"/>
      <c r="C24" s="130"/>
      <c r="D24" s="130"/>
      <c r="E24" s="130"/>
      <c r="F24" s="130"/>
      <c r="G24" s="130"/>
    </row>
    <row r="25" spans="1:7">
      <c r="B25" s="130"/>
      <c r="C25" s="130"/>
      <c r="D25" s="130"/>
      <c r="E25" s="130"/>
      <c r="F25" s="130"/>
      <c r="G25" s="130"/>
    </row>
    <row r="26" spans="1:7">
      <c r="B26" s="130"/>
      <c r="C26" s="130"/>
      <c r="D26" s="130"/>
      <c r="E26" s="130"/>
      <c r="F26" s="130"/>
      <c r="G26" s="130"/>
    </row>
    <row r="27" spans="1:7">
      <c r="B27" s="130"/>
      <c r="C27" s="130"/>
      <c r="D27" s="130"/>
      <c r="E27" s="130"/>
      <c r="F27" s="130"/>
      <c r="G27" s="130"/>
    </row>
    <row r="28" spans="1:7">
      <c r="B28" s="130"/>
      <c r="C28" s="130"/>
      <c r="D28" s="130"/>
      <c r="E28" s="130"/>
      <c r="F28" s="130"/>
      <c r="G28" s="130"/>
    </row>
    <row r="29" spans="1:7">
      <c r="B29" s="130"/>
      <c r="C29" s="130"/>
      <c r="D29" s="130"/>
      <c r="E29" s="130"/>
      <c r="F29" s="130"/>
      <c r="G29" s="130"/>
    </row>
    <row r="30" spans="1:7">
      <c r="B30" s="130"/>
      <c r="C30" s="130"/>
      <c r="D30" s="130"/>
      <c r="E30" s="130"/>
      <c r="F30" s="130"/>
      <c r="G30" s="130"/>
    </row>
    <row r="31" spans="1:7">
      <c r="B31" s="130"/>
      <c r="C31" s="130"/>
      <c r="D31" s="130"/>
      <c r="E31" s="130"/>
      <c r="F31" s="130"/>
      <c r="G31" s="130"/>
    </row>
    <row r="32" spans="1:7">
      <c r="B32" s="130"/>
      <c r="C32" s="130"/>
      <c r="D32" s="130"/>
      <c r="E32" s="130"/>
      <c r="F32" s="130"/>
      <c r="G32" s="130"/>
    </row>
    <row r="33" spans="2:7">
      <c r="B33" s="130"/>
      <c r="C33" s="130"/>
      <c r="D33" s="130"/>
      <c r="E33" s="130"/>
      <c r="F33" s="130"/>
      <c r="G33" s="130"/>
    </row>
    <row r="34" spans="2:7">
      <c r="B34" s="130"/>
      <c r="C34" s="130"/>
      <c r="D34" s="130"/>
      <c r="E34" s="130"/>
      <c r="F34" s="130"/>
      <c r="G34" s="130"/>
    </row>
    <row r="35" spans="2:7">
      <c r="B35" s="130"/>
      <c r="C35" s="130"/>
      <c r="D35" s="130"/>
      <c r="E35" s="130"/>
      <c r="F35" s="130"/>
      <c r="G35" s="130"/>
    </row>
    <row r="36" spans="2:7">
      <c r="B36" s="130"/>
      <c r="C36" s="130"/>
      <c r="D36" s="130"/>
      <c r="E36" s="130"/>
      <c r="F36" s="130"/>
      <c r="G36" s="130"/>
    </row>
    <row r="37" spans="2:7">
      <c r="B37" s="130"/>
      <c r="C37" s="130"/>
      <c r="D37" s="130"/>
      <c r="E37" s="130"/>
      <c r="F37" s="130"/>
      <c r="G37" s="130"/>
    </row>
    <row r="38" spans="2:7">
      <c r="B38" s="130"/>
      <c r="C38" s="130"/>
      <c r="D38" s="130"/>
      <c r="E38" s="130"/>
      <c r="F38" s="130"/>
      <c r="G38" s="130"/>
    </row>
    <row r="39" spans="2:7">
      <c r="B39" s="130"/>
      <c r="C39" s="130"/>
      <c r="D39" s="130"/>
      <c r="E39" s="130"/>
      <c r="F39" s="130"/>
      <c r="G39" s="130"/>
    </row>
    <row r="40" spans="2:7">
      <c r="B40" s="130"/>
      <c r="C40" s="130"/>
      <c r="D40" s="130"/>
      <c r="E40" s="130"/>
      <c r="F40" s="130"/>
      <c r="G40" s="130"/>
    </row>
    <row r="41" spans="2:7">
      <c r="B41" s="130"/>
      <c r="C41" s="130"/>
      <c r="D41" s="130"/>
      <c r="E41" s="130"/>
      <c r="F41" s="130"/>
      <c r="G41" s="130"/>
    </row>
    <row r="42" spans="2:7">
      <c r="B42" s="130"/>
      <c r="C42" s="130"/>
      <c r="D42" s="130"/>
      <c r="E42" s="130"/>
      <c r="F42" s="130"/>
      <c r="G42" s="130"/>
    </row>
    <row r="43" spans="2:7">
      <c r="B43" s="130"/>
      <c r="C43" s="130"/>
      <c r="D43" s="130"/>
      <c r="E43" s="130"/>
      <c r="F43" s="130"/>
      <c r="G43" s="130"/>
    </row>
    <row r="44" spans="2:7">
      <c r="B44" s="130"/>
      <c r="C44" s="130"/>
      <c r="D44" s="130"/>
      <c r="E44" s="130"/>
      <c r="F44" s="130"/>
      <c r="G44" s="130"/>
    </row>
    <row r="45" spans="2:7">
      <c r="B45" s="130"/>
      <c r="C45" s="130"/>
      <c r="D45" s="130"/>
      <c r="E45" s="130"/>
      <c r="F45" s="130"/>
      <c r="G45" s="130"/>
    </row>
  </sheetData>
  <mergeCells count="21">
    <mergeCell ref="C10:D10"/>
    <mergeCell ref="C13:D13"/>
    <mergeCell ref="E10:E11"/>
    <mergeCell ref="B15:G16"/>
    <mergeCell ref="F10:F12"/>
    <mergeCell ref="B23:G45"/>
    <mergeCell ref="B1:G1"/>
    <mergeCell ref="B8:G8"/>
    <mergeCell ref="G3:G5"/>
    <mergeCell ref="F6:F7"/>
    <mergeCell ref="G6:G7"/>
    <mergeCell ref="C9:D9"/>
    <mergeCell ref="C12:D12"/>
    <mergeCell ref="F3:F5"/>
    <mergeCell ref="B17:G18"/>
    <mergeCell ref="C3:D7"/>
    <mergeCell ref="B14:G14"/>
    <mergeCell ref="E3:E7"/>
    <mergeCell ref="C11:D11"/>
    <mergeCell ref="B19:G22"/>
    <mergeCell ref="B10:B13"/>
  </mergeCells>
  <pageMargins left="0.7" right="0.7" top="0.75" bottom="0.75" header="0.3" footer="0.3"/>
  <pageSetup scale="50" orientation="portrait" horizontalDpi="4294967293"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HU91"/>
  <sheetViews>
    <sheetView view="pageBreakPreview" topLeftCell="A37" zoomScale="80" zoomScaleNormal="100" zoomScaleSheetLayoutView="80" workbookViewId="0">
      <selection activeCell="I27" sqref="I27"/>
    </sheetView>
  </sheetViews>
  <sheetFormatPr defaultColWidth="11.5703125" defaultRowHeight="12.75"/>
  <cols>
    <col min="1" max="1" width="4.140625" style="61" customWidth="1"/>
    <col min="2" max="2" width="36.28515625" style="62" customWidth="1"/>
    <col min="3" max="3" width="36.7109375" style="62" customWidth="1"/>
    <col min="4" max="4" width="31.140625" style="62" customWidth="1"/>
    <col min="5" max="5" width="32.42578125" style="62" customWidth="1"/>
    <col min="6" max="7" width="20.7109375" style="62" customWidth="1"/>
    <col min="8" max="9" width="11.5703125" style="61"/>
    <col min="10" max="229" width="11.5703125" style="62"/>
    <col min="230" max="16384" width="11.5703125" style="63"/>
  </cols>
  <sheetData>
    <row r="2" spans="2:9" ht="59.45" customHeight="1">
      <c r="B2" s="179" t="s">
        <v>35</v>
      </c>
      <c r="C2" s="180"/>
      <c r="D2" s="180"/>
      <c r="E2" s="180"/>
      <c r="F2" s="180"/>
      <c r="G2" s="180"/>
    </row>
    <row r="3" spans="2:9" ht="17.45" customHeight="1">
      <c r="B3" s="189" t="s">
        <v>36</v>
      </c>
      <c r="C3" s="190"/>
      <c r="D3" s="190"/>
      <c r="E3" s="191"/>
      <c r="F3" s="186" t="s">
        <v>37</v>
      </c>
      <c r="G3" s="186"/>
      <c r="H3" s="64"/>
      <c r="I3" s="64"/>
    </row>
    <row r="4" spans="2:9" ht="17.45" customHeight="1">
      <c r="B4" s="65" t="s">
        <v>38</v>
      </c>
      <c r="C4" s="181" t="s">
        <v>39</v>
      </c>
      <c r="D4" s="182"/>
      <c r="E4" s="182"/>
      <c r="F4" s="182"/>
      <c r="G4" s="182"/>
      <c r="H4" s="64"/>
      <c r="I4" s="64"/>
    </row>
    <row r="5" spans="2:9" ht="17.45" customHeight="1">
      <c r="B5" s="65" t="s">
        <v>40</v>
      </c>
      <c r="C5" s="181">
        <v>5870000</v>
      </c>
      <c r="D5" s="183"/>
      <c r="E5" s="183"/>
      <c r="F5" s="183"/>
      <c r="G5" s="183"/>
    </row>
    <row r="6" spans="2:9" ht="17.45" customHeight="1">
      <c r="B6" s="65" t="s">
        <v>41</v>
      </c>
      <c r="C6" s="181" t="s">
        <v>42</v>
      </c>
      <c r="D6" s="181"/>
      <c r="E6" s="181"/>
      <c r="F6" s="181"/>
      <c r="G6" s="181"/>
    </row>
    <row r="7" spans="2:9" ht="15.75">
      <c r="B7" s="65" t="s">
        <v>43</v>
      </c>
      <c r="C7" s="105" t="s">
        <v>44</v>
      </c>
      <c r="D7" s="198" t="s">
        <v>45</v>
      </c>
      <c r="E7" s="199"/>
      <c r="F7" s="200">
        <v>101</v>
      </c>
      <c r="G7" s="201"/>
    </row>
    <row r="8" spans="2:9" ht="15.75">
      <c r="B8" s="65" t="s">
        <v>46</v>
      </c>
      <c r="C8" s="188" t="s">
        <v>47</v>
      </c>
      <c r="D8" s="186"/>
      <c r="E8" s="186"/>
      <c r="F8" s="186"/>
      <c r="G8" s="186"/>
    </row>
    <row r="9" spans="2:9" ht="15.75">
      <c r="B9" s="154" t="s">
        <v>48</v>
      </c>
      <c r="C9" s="154"/>
      <c r="D9" s="154"/>
      <c r="E9" s="154"/>
      <c r="F9" s="154"/>
      <c r="G9" s="154"/>
    </row>
    <row r="10" spans="2:9">
      <c r="B10" s="184" t="s">
        <v>49</v>
      </c>
      <c r="C10" s="184"/>
      <c r="D10" s="184"/>
      <c r="E10" s="184"/>
      <c r="F10" s="184"/>
      <c r="G10" s="184"/>
    </row>
    <row r="11" spans="2:9" ht="44.25" customHeight="1">
      <c r="B11" s="187" t="s">
        <v>50</v>
      </c>
      <c r="C11" s="187"/>
      <c r="D11" s="187"/>
      <c r="E11" s="187"/>
      <c r="F11" s="187"/>
      <c r="G11" s="187"/>
    </row>
    <row r="12" spans="2:9" ht="15.75">
      <c r="B12" s="154" t="s">
        <v>51</v>
      </c>
      <c r="C12" s="154"/>
      <c r="D12" s="154"/>
      <c r="E12" s="154"/>
      <c r="F12" s="154"/>
      <c r="G12" s="154"/>
    </row>
    <row r="13" spans="2:9" ht="44.25" customHeight="1">
      <c r="B13" s="187" t="s">
        <v>52</v>
      </c>
      <c r="C13" s="187"/>
      <c r="D13" s="187"/>
      <c r="E13" s="187"/>
      <c r="F13" s="187"/>
      <c r="G13" s="187"/>
    </row>
    <row r="14" spans="2:9" ht="15.75">
      <c r="B14" s="154" t="s">
        <v>53</v>
      </c>
      <c r="C14" s="154"/>
      <c r="D14" s="154"/>
      <c r="E14" s="154"/>
      <c r="F14" s="154"/>
      <c r="G14" s="154"/>
    </row>
    <row r="15" spans="2:9" ht="14.25">
      <c r="B15" s="187" t="s">
        <v>54</v>
      </c>
      <c r="C15" s="187"/>
      <c r="D15" s="187"/>
      <c r="E15" s="187"/>
      <c r="F15" s="187"/>
      <c r="G15" s="187"/>
    </row>
    <row r="16" spans="2:9" ht="15">
      <c r="B16" s="116" t="s">
        <v>55</v>
      </c>
      <c r="C16" s="116" t="s">
        <v>56</v>
      </c>
      <c r="D16" s="185" t="s">
        <v>57</v>
      </c>
      <c r="E16" s="185"/>
      <c r="F16" s="116" t="s">
        <v>58</v>
      </c>
      <c r="G16" s="116" t="s">
        <v>59</v>
      </c>
    </row>
    <row r="17" spans="2:7" ht="18" customHeight="1">
      <c r="B17" s="204" t="s">
        <v>60</v>
      </c>
      <c r="C17" s="204"/>
      <c r="D17" s="204"/>
      <c r="E17" s="204"/>
      <c r="F17" s="204"/>
      <c r="G17" s="204"/>
    </row>
    <row r="18" spans="2:7" ht="50.45" customHeight="1">
      <c r="B18" s="55" t="s">
        <v>61</v>
      </c>
      <c r="C18" s="56" t="s">
        <v>62</v>
      </c>
      <c r="D18" s="195" t="s">
        <v>63</v>
      </c>
      <c r="E18" s="195"/>
      <c r="F18" s="66" t="s">
        <v>64</v>
      </c>
      <c r="G18" s="66" t="str">
        <f>'Nivel de riesgos'!W6</f>
        <v>MEDIO</v>
      </c>
    </row>
    <row r="19" spans="2:7" ht="36.6" customHeight="1">
      <c r="B19" s="55" t="s">
        <v>65</v>
      </c>
      <c r="C19" s="56" t="s">
        <v>62</v>
      </c>
      <c r="D19" s="146" t="s">
        <v>66</v>
      </c>
      <c r="E19" s="146"/>
      <c r="F19" s="66" t="s">
        <v>64</v>
      </c>
      <c r="G19" s="66" t="str">
        <f>'Nivel de riesgos'!W9</f>
        <v>MEDIO</v>
      </c>
    </row>
    <row r="20" spans="2:7" ht="18" customHeight="1">
      <c r="B20" s="55" t="s">
        <v>67</v>
      </c>
      <c r="C20" s="58" t="s">
        <v>68</v>
      </c>
      <c r="D20" s="146" t="s">
        <v>69</v>
      </c>
      <c r="E20" s="146"/>
      <c r="F20" s="66" t="s">
        <v>70</v>
      </c>
      <c r="G20" s="66" t="str">
        <f>'Nivel de riesgos'!W12</f>
        <v>BAJO</v>
      </c>
    </row>
    <row r="21" spans="2:7" ht="35.25" customHeight="1">
      <c r="B21" s="55" t="s">
        <v>71</v>
      </c>
      <c r="C21" s="58" t="s">
        <v>68</v>
      </c>
      <c r="D21" s="146" t="s">
        <v>72</v>
      </c>
      <c r="E21" s="146"/>
      <c r="F21" s="66" t="s">
        <v>70</v>
      </c>
      <c r="G21" s="66" t="str">
        <f>'Nivel de riesgos'!W15</f>
        <v>BAJO</v>
      </c>
    </row>
    <row r="22" spans="2:7" ht="57.75" customHeight="1">
      <c r="B22" s="55" t="s">
        <v>73</v>
      </c>
      <c r="C22" s="56" t="s">
        <v>62</v>
      </c>
      <c r="D22" s="146" t="s">
        <v>74</v>
      </c>
      <c r="E22" s="146"/>
      <c r="F22" s="66" t="s">
        <v>70</v>
      </c>
      <c r="G22" s="66" t="str">
        <f>'Nivel de riesgos'!W18</f>
        <v>BAJO</v>
      </c>
    </row>
    <row r="23" spans="2:7" ht="63.75" customHeight="1">
      <c r="B23" s="55" t="s">
        <v>75</v>
      </c>
      <c r="C23" s="56" t="s">
        <v>62</v>
      </c>
      <c r="D23" s="146" t="s">
        <v>76</v>
      </c>
      <c r="E23" s="146"/>
      <c r="F23" s="66" t="s">
        <v>70</v>
      </c>
      <c r="G23" s="66" t="str">
        <f>'Nivel de riesgos'!W21</f>
        <v>BAJO</v>
      </c>
    </row>
    <row r="24" spans="2:7" ht="54" customHeight="1">
      <c r="B24" s="55" t="s">
        <v>77</v>
      </c>
      <c r="C24" s="56" t="s">
        <v>62</v>
      </c>
      <c r="D24" s="146" t="s">
        <v>78</v>
      </c>
      <c r="E24" s="146"/>
      <c r="F24" s="66" t="s">
        <v>64</v>
      </c>
      <c r="G24" s="66" t="str">
        <f>'Nivel de riesgos'!W24</f>
        <v>MEDIO</v>
      </c>
    </row>
    <row r="25" spans="2:7" ht="18" customHeight="1">
      <c r="B25" s="194" t="s">
        <v>79</v>
      </c>
      <c r="C25" s="194"/>
      <c r="D25" s="194"/>
      <c r="E25" s="194"/>
      <c r="F25" s="194"/>
      <c r="G25" s="194"/>
    </row>
    <row r="26" spans="2:7" ht="63.6" customHeight="1">
      <c r="B26" s="59" t="s">
        <v>80</v>
      </c>
      <c r="C26" s="56" t="s">
        <v>62</v>
      </c>
      <c r="D26" s="146" t="s">
        <v>81</v>
      </c>
      <c r="E26" s="146"/>
      <c r="F26" s="66" t="s">
        <v>64</v>
      </c>
      <c r="G26" s="66" t="str">
        <f>'Nivel de riesgos'!W29</f>
        <v>MEDIO</v>
      </c>
    </row>
    <row r="27" spans="2:7" ht="42.75" customHeight="1">
      <c r="B27" s="59" t="s">
        <v>82</v>
      </c>
      <c r="C27" s="56" t="s">
        <v>62</v>
      </c>
      <c r="D27" s="146" t="s">
        <v>83</v>
      </c>
      <c r="E27" s="146"/>
      <c r="F27" s="66" t="s">
        <v>70</v>
      </c>
      <c r="G27" s="66" t="str">
        <f>'Nivel de riesgos'!W32</f>
        <v>BAJO</v>
      </c>
    </row>
    <row r="28" spans="2:7" ht="61.5" customHeight="1">
      <c r="B28" s="59" t="s">
        <v>84</v>
      </c>
      <c r="C28" s="56" t="s">
        <v>62</v>
      </c>
      <c r="D28" s="192" t="s">
        <v>85</v>
      </c>
      <c r="E28" s="193"/>
      <c r="F28" s="66" t="s">
        <v>70</v>
      </c>
      <c r="G28" s="66" t="str">
        <f>'Nivel de riesgos'!W35</f>
        <v>BAJO</v>
      </c>
    </row>
    <row r="29" spans="2:7" ht="43.5" customHeight="1">
      <c r="B29" s="59" t="s">
        <v>86</v>
      </c>
      <c r="C29" s="56" t="s">
        <v>62</v>
      </c>
      <c r="D29" s="146" t="s">
        <v>87</v>
      </c>
      <c r="E29" s="146"/>
      <c r="F29" s="66" t="s">
        <v>70</v>
      </c>
      <c r="G29" s="66" t="str">
        <f>'Nivel de riesgos'!W38</f>
        <v>BAJO</v>
      </c>
    </row>
    <row r="30" spans="2:7" ht="43.5" customHeight="1">
      <c r="B30" s="60" t="s">
        <v>88</v>
      </c>
      <c r="C30" s="56" t="s">
        <v>62</v>
      </c>
      <c r="D30" s="146" t="s">
        <v>89</v>
      </c>
      <c r="E30" s="146"/>
      <c r="F30" s="66" t="s">
        <v>70</v>
      </c>
      <c r="G30" s="66" t="str">
        <f>'Nivel de riesgos'!W41</f>
        <v>BAJO</v>
      </c>
    </row>
    <row r="31" spans="2:7" ht="29.25" customHeight="1">
      <c r="B31" s="59" t="s">
        <v>90</v>
      </c>
      <c r="C31" s="56" t="s">
        <v>62</v>
      </c>
      <c r="D31" s="146" t="s">
        <v>91</v>
      </c>
      <c r="E31" s="146"/>
      <c r="F31" s="66" t="s">
        <v>70</v>
      </c>
      <c r="G31" s="66" t="str">
        <f>'Nivel de riesgos'!W44</f>
        <v>BAJO</v>
      </c>
    </row>
    <row r="32" spans="2:7" ht="45" customHeight="1">
      <c r="B32" s="59" t="s">
        <v>92</v>
      </c>
      <c r="C32" s="56" t="s">
        <v>62</v>
      </c>
      <c r="D32" s="146" t="s">
        <v>93</v>
      </c>
      <c r="E32" s="146"/>
      <c r="F32" s="66" t="s">
        <v>64</v>
      </c>
      <c r="G32" s="66" t="str">
        <f>'Nivel de riesgos'!W47</f>
        <v>MEDIO</v>
      </c>
    </row>
    <row r="33" spans="2:7" ht="30" customHeight="1">
      <c r="B33" s="59" t="s">
        <v>94</v>
      </c>
      <c r="C33" s="115" t="s">
        <v>68</v>
      </c>
      <c r="D33" s="161" t="s">
        <v>95</v>
      </c>
      <c r="E33" s="161"/>
      <c r="F33" s="66" t="s">
        <v>70</v>
      </c>
      <c r="G33" s="66" t="str">
        <f>'Nivel de riesgos'!W50</f>
        <v>BAJO</v>
      </c>
    </row>
    <row r="34" spans="2:7" ht="24" customHeight="1">
      <c r="B34" s="59" t="s">
        <v>96</v>
      </c>
      <c r="C34" s="58" t="s">
        <v>68</v>
      </c>
      <c r="D34" s="161" t="s">
        <v>95</v>
      </c>
      <c r="E34" s="161"/>
      <c r="F34" s="66" t="s">
        <v>70</v>
      </c>
      <c r="G34" s="66" t="str">
        <f>'Nivel de riesgos'!W53</f>
        <v>BAJO</v>
      </c>
    </row>
    <row r="35" spans="2:7" ht="47.25" customHeight="1">
      <c r="B35" s="59" t="s">
        <v>97</v>
      </c>
      <c r="C35" s="56" t="s">
        <v>62</v>
      </c>
      <c r="D35" s="146" t="s">
        <v>98</v>
      </c>
      <c r="E35" s="146"/>
      <c r="F35" s="66" t="s">
        <v>64</v>
      </c>
      <c r="G35" s="66" t="str">
        <f>'Nivel de riesgos'!W56</f>
        <v>MEDIO</v>
      </c>
    </row>
    <row r="36" spans="2:7" ht="55.5" customHeight="1">
      <c r="B36" s="59" t="s">
        <v>99</v>
      </c>
      <c r="C36" s="56" t="s">
        <v>62</v>
      </c>
      <c r="D36" s="146" t="s">
        <v>100</v>
      </c>
      <c r="E36" s="146"/>
      <c r="F36" s="66" t="s">
        <v>70</v>
      </c>
      <c r="G36" s="66" t="str">
        <f>'Nivel de riesgos'!W59</f>
        <v>MEDIO</v>
      </c>
    </row>
    <row r="37" spans="2:7" ht="18" customHeight="1">
      <c r="B37" s="194" t="s">
        <v>101</v>
      </c>
      <c r="C37" s="194"/>
      <c r="D37" s="194"/>
      <c r="E37" s="194"/>
      <c r="F37" s="194"/>
      <c r="G37" s="194"/>
    </row>
    <row r="38" spans="2:7" ht="57" customHeight="1">
      <c r="B38" s="59" t="s">
        <v>102</v>
      </c>
      <c r="C38" s="56" t="s">
        <v>62</v>
      </c>
      <c r="D38" s="146" t="s">
        <v>103</v>
      </c>
      <c r="E38" s="146"/>
      <c r="F38" s="66" t="s">
        <v>64</v>
      </c>
      <c r="G38" s="66" t="str">
        <f>'Nivel de riesgos'!W64</f>
        <v>MEDIO</v>
      </c>
    </row>
    <row r="39" spans="2:7" ht="28.9" customHeight="1">
      <c r="B39" s="60" t="s">
        <v>104</v>
      </c>
      <c r="C39" s="56" t="s">
        <v>62</v>
      </c>
      <c r="D39" s="146" t="s">
        <v>105</v>
      </c>
      <c r="E39" s="146"/>
      <c r="F39" s="66" t="s">
        <v>106</v>
      </c>
      <c r="G39" s="66" t="str">
        <f>'Nivel de riesgos'!W67</f>
        <v>MEDIO</v>
      </c>
    </row>
    <row r="40" spans="2:7" ht="28.9" customHeight="1">
      <c r="B40" s="59" t="s">
        <v>107</v>
      </c>
      <c r="C40" s="56" t="s">
        <v>62</v>
      </c>
      <c r="D40" s="146" t="s">
        <v>108</v>
      </c>
      <c r="E40" s="146"/>
      <c r="F40" s="66" t="s">
        <v>70</v>
      </c>
      <c r="G40" s="66" t="str">
        <f>'Nivel de riesgos'!W70</f>
        <v>BAJO</v>
      </c>
    </row>
    <row r="41" spans="2:7" ht="28.9" customHeight="1">
      <c r="B41" s="59" t="s">
        <v>109</v>
      </c>
      <c r="C41" s="56" t="s">
        <v>62</v>
      </c>
      <c r="D41" s="146" t="s">
        <v>110</v>
      </c>
      <c r="E41" s="146"/>
      <c r="F41" s="66" t="s">
        <v>64</v>
      </c>
      <c r="G41" s="66" t="str">
        <f>'Nivel de riesgos'!W73</f>
        <v>MEDIO</v>
      </c>
    </row>
    <row r="42" spans="2:7" ht="28.9" customHeight="1">
      <c r="B42" s="59" t="s">
        <v>111</v>
      </c>
      <c r="C42" s="56" t="s">
        <v>62</v>
      </c>
      <c r="D42" s="146" t="s">
        <v>112</v>
      </c>
      <c r="E42" s="146"/>
      <c r="F42" s="66" t="s">
        <v>70</v>
      </c>
      <c r="G42" s="66" t="str">
        <f>'Nivel de riesgos'!W76</f>
        <v>BAJO</v>
      </c>
    </row>
    <row r="43" spans="2:7" ht="18" customHeight="1">
      <c r="B43" s="147"/>
      <c r="C43" s="148"/>
      <c r="D43" s="148"/>
      <c r="E43" s="148"/>
      <c r="F43" s="148"/>
      <c r="G43" s="149"/>
    </row>
    <row r="44" spans="2:7" ht="27" customHeight="1">
      <c r="B44" s="76" t="s">
        <v>113</v>
      </c>
      <c r="C44" s="66" t="s">
        <v>114</v>
      </c>
      <c r="D44" s="66" t="s">
        <v>115</v>
      </c>
      <c r="E44" s="217"/>
      <c r="F44" s="218"/>
      <c r="G44" s="219"/>
    </row>
    <row r="45" spans="2:7" ht="18" customHeight="1">
      <c r="B45" s="59" t="s">
        <v>116</v>
      </c>
      <c r="C45" s="75">
        <f>'Consolidado V_'!G6</f>
        <v>1.0809523809523809</v>
      </c>
      <c r="D45" s="66" t="str">
        <f>'Consolidado V_'!G7</f>
        <v>MEDIO</v>
      </c>
      <c r="E45" s="220"/>
      <c r="F45" s="221"/>
      <c r="G45" s="222"/>
    </row>
    <row r="46" spans="2:7" ht="18" customHeight="1">
      <c r="B46" s="59" t="s">
        <v>117</v>
      </c>
      <c r="C46" s="75">
        <f>'Consolidado V_'!G10</f>
        <v>2.2642857142857142</v>
      </c>
      <c r="D46" s="66" t="str">
        <f>'Consolidado V_'!G11</f>
        <v>ALTO</v>
      </c>
      <c r="E46" s="220"/>
      <c r="F46" s="221"/>
      <c r="G46" s="222"/>
    </row>
    <row r="47" spans="2:7" ht="18" customHeight="1">
      <c r="B47" s="59" t="s">
        <v>118</v>
      </c>
      <c r="C47" s="75">
        <f>'Consolidado V_'!G14</f>
        <v>0.25</v>
      </c>
      <c r="D47" s="66" t="str">
        <f>'Consolidado V_'!G15</f>
        <v>BAJO</v>
      </c>
      <c r="E47" s="223"/>
      <c r="F47" s="224"/>
      <c r="G47" s="225"/>
    </row>
    <row r="48" spans="2:7" ht="15.75">
      <c r="B48" s="162" t="s">
        <v>119</v>
      </c>
      <c r="C48" s="162"/>
      <c r="D48" s="162"/>
      <c r="E48" s="162"/>
      <c r="F48" s="162"/>
      <c r="G48" s="162"/>
    </row>
    <row r="49" spans="2:10" ht="15.75">
      <c r="B49" s="154" t="s">
        <v>120</v>
      </c>
      <c r="C49" s="154"/>
      <c r="D49" s="154" t="s">
        <v>121</v>
      </c>
      <c r="E49" s="154"/>
      <c r="F49" s="154" t="s">
        <v>122</v>
      </c>
      <c r="G49" s="154"/>
    </row>
    <row r="50" spans="2:10" ht="14.25" customHeight="1">
      <c r="B50" s="152" t="s">
        <v>123</v>
      </c>
      <c r="C50" s="153"/>
      <c r="D50" s="158" t="s">
        <v>124</v>
      </c>
      <c r="E50" s="159"/>
      <c r="F50" s="150" t="s">
        <v>125</v>
      </c>
      <c r="G50" s="151"/>
    </row>
    <row r="51" spans="2:10" ht="14.25" customHeight="1">
      <c r="B51" s="152" t="s">
        <v>126</v>
      </c>
      <c r="C51" s="153"/>
      <c r="D51" s="158" t="s">
        <v>127</v>
      </c>
      <c r="E51" s="159"/>
      <c r="F51" s="150" t="s">
        <v>128</v>
      </c>
      <c r="G51" s="151"/>
    </row>
    <row r="52" spans="2:10" ht="14.25" customHeight="1">
      <c r="B52" s="152" t="s">
        <v>129</v>
      </c>
      <c r="C52" s="153"/>
      <c r="D52" s="158" t="s">
        <v>130</v>
      </c>
      <c r="E52" s="159"/>
      <c r="F52" s="150" t="s">
        <v>131</v>
      </c>
      <c r="G52" s="151"/>
    </row>
    <row r="53" spans="2:10" ht="14.25" customHeight="1">
      <c r="B53" s="152" t="s">
        <v>132</v>
      </c>
      <c r="C53" s="153"/>
      <c r="D53" s="158" t="s">
        <v>133</v>
      </c>
      <c r="E53" s="159"/>
      <c r="F53" s="150" t="s">
        <v>134</v>
      </c>
      <c r="G53" s="151"/>
    </row>
    <row r="54" spans="2:10" ht="14.25" customHeight="1">
      <c r="B54" s="152" t="s">
        <v>135</v>
      </c>
      <c r="C54" s="153"/>
      <c r="D54" s="205" t="s">
        <v>136</v>
      </c>
      <c r="E54" s="206"/>
      <c r="F54" s="150" t="s">
        <v>137</v>
      </c>
      <c r="G54" s="151"/>
    </row>
    <row r="55" spans="2:10" ht="14.25" customHeight="1">
      <c r="B55" s="152" t="s">
        <v>138</v>
      </c>
      <c r="C55" s="153"/>
      <c r="D55" s="205" t="s">
        <v>139</v>
      </c>
      <c r="E55" s="206"/>
      <c r="F55" s="150" t="s">
        <v>140</v>
      </c>
      <c r="G55" s="151"/>
    </row>
    <row r="56" spans="2:10" ht="15" customHeight="1">
      <c r="B56" s="152" t="s">
        <v>141</v>
      </c>
      <c r="C56" s="153"/>
      <c r="D56" s="205" t="s">
        <v>142</v>
      </c>
      <c r="E56" s="206"/>
      <c r="F56" s="150" t="s">
        <v>143</v>
      </c>
      <c r="G56" s="151"/>
    </row>
    <row r="57" spans="2:10" ht="15.6" customHeight="1">
      <c r="B57" s="162" t="s">
        <v>144</v>
      </c>
      <c r="C57" s="162"/>
      <c r="D57" s="162"/>
      <c r="E57" s="162"/>
      <c r="F57" s="162"/>
      <c r="G57" s="162"/>
    </row>
    <row r="58" spans="2:10" ht="15.6" customHeight="1">
      <c r="B58" s="160" t="s">
        <v>145</v>
      </c>
      <c r="C58" s="160"/>
      <c r="D58" s="202" t="s">
        <v>146</v>
      </c>
      <c r="E58" s="203"/>
      <c r="F58" s="226" t="s">
        <v>147</v>
      </c>
      <c r="G58" s="227"/>
    </row>
    <row r="59" spans="2:10" ht="15.6" customHeight="1">
      <c r="B59" s="196" t="s">
        <v>148</v>
      </c>
      <c r="C59" s="197"/>
      <c r="D59" s="177" t="s">
        <v>149</v>
      </c>
      <c r="E59" s="178"/>
      <c r="F59" s="155">
        <v>123</v>
      </c>
      <c r="G59" s="157"/>
    </row>
    <row r="60" spans="2:10" ht="15.6" customHeight="1">
      <c r="B60" s="196" t="s">
        <v>150</v>
      </c>
      <c r="C60" s="197"/>
      <c r="D60" s="177" t="s">
        <v>151</v>
      </c>
      <c r="E60" s="178"/>
      <c r="F60" s="155" t="s">
        <v>152</v>
      </c>
      <c r="G60" s="157"/>
    </row>
    <row r="61" spans="2:10" ht="15">
      <c r="B61" s="196" t="s">
        <v>153</v>
      </c>
      <c r="C61" s="197"/>
      <c r="D61" s="177" t="s">
        <v>154</v>
      </c>
      <c r="E61" s="178"/>
      <c r="F61" s="155" t="s">
        <v>155</v>
      </c>
      <c r="G61" s="157"/>
    </row>
    <row r="62" spans="2:10" ht="15.6" customHeight="1">
      <c r="B62" s="162" t="s">
        <v>156</v>
      </c>
      <c r="C62" s="162"/>
      <c r="D62" s="162"/>
      <c r="E62" s="162"/>
      <c r="F62" s="162"/>
      <c r="G62" s="162"/>
    </row>
    <row r="63" spans="2:10" ht="15.6" customHeight="1">
      <c r="B63" s="160" t="s">
        <v>157</v>
      </c>
      <c r="C63" s="160"/>
      <c r="D63" s="160" t="s">
        <v>158</v>
      </c>
      <c r="E63" s="160"/>
      <c r="F63" s="160"/>
      <c r="G63" s="66" t="s">
        <v>159</v>
      </c>
    </row>
    <row r="64" spans="2:10" ht="15.6" customHeight="1">
      <c r="B64" s="202"/>
      <c r="C64" s="203"/>
      <c r="D64" s="160"/>
      <c r="E64" s="160"/>
      <c r="F64" s="160"/>
      <c r="G64" s="106"/>
      <c r="J64" s="67"/>
    </row>
    <row r="65" spans="2:10" ht="15.6" customHeight="1">
      <c r="B65" s="151"/>
      <c r="C65" s="151"/>
      <c r="D65" s="160"/>
      <c r="E65" s="160"/>
      <c r="F65" s="160"/>
      <c r="G65" s="66"/>
      <c r="J65"/>
    </row>
    <row r="66" spans="2:10" ht="15.6" customHeight="1">
      <c r="B66" s="216"/>
      <c r="C66" s="216"/>
      <c r="D66" s="160"/>
      <c r="E66" s="160"/>
      <c r="F66" s="160"/>
      <c r="G66" s="66"/>
      <c r="I66"/>
    </row>
    <row r="67" spans="2:10" ht="15.75">
      <c r="B67" s="162" t="s">
        <v>160</v>
      </c>
      <c r="C67" s="162"/>
      <c r="D67" s="162"/>
      <c r="E67" s="162"/>
      <c r="F67" s="162"/>
      <c r="G67" s="162"/>
    </row>
    <row r="68" spans="2:10" ht="15">
      <c r="B68" s="160" t="s">
        <v>161</v>
      </c>
      <c r="C68" s="160"/>
      <c r="D68" s="160" t="s">
        <v>146</v>
      </c>
      <c r="E68" s="160"/>
      <c r="F68" s="160"/>
      <c r="G68" s="66" t="s">
        <v>159</v>
      </c>
    </row>
    <row r="69" spans="2:10" ht="19.899999999999999" customHeight="1">
      <c r="B69" s="173" t="s">
        <v>162</v>
      </c>
      <c r="C69" s="174"/>
      <c r="D69" s="155" t="s">
        <v>163</v>
      </c>
      <c r="E69" s="156"/>
      <c r="F69" s="157"/>
      <c r="G69" s="108" t="s">
        <v>164</v>
      </c>
    </row>
    <row r="70" spans="2:10" ht="19.899999999999999" customHeight="1">
      <c r="B70" s="173" t="s">
        <v>165</v>
      </c>
      <c r="C70" s="174"/>
      <c r="D70" s="155" t="s">
        <v>166</v>
      </c>
      <c r="E70" s="156"/>
      <c r="F70" s="157"/>
      <c r="G70" s="108" t="s">
        <v>167</v>
      </c>
    </row>
    <row r="71" spans="2:10" ht="19.899999999999999" customHeight="1">
      <c r="B71" s="173" t="s">
        <v>168</v>
      </c>
      <c r="C71" s="174"/>
      <c r="D71" s="155" t="s">
        <v>169</v>
      </c>
      <c r="E71" s="156"/>
      <c r="F71" s="157"/>
      <c r="G71" s="108" t="s">
        <v>170</v>
      </c>
    </row>
    <row r="72" spans="2:10" ht="15.75">
      <c r="B72" s="162" t="s">
        <v>171</v>
      </c>
      <c r="C72" s="162"/>
      <c r="D72" s="162"/>
      <c r="E72" s="162"/>
      <c r="F72" s="162"/>
      <c r="G72" s="162"/>
    </row>
    <row r="73" spans="2:10" ht="132.75" customHeight="1">
      <c r="B73" s="161" t="s">
        <v>172</v>
      </c>
      <c r="C73" s="161"/>
      <c r="D73" s="161"/>
      <c r="E73" s="161"/>
      <c r="F73" s="161"/>
      <c r="G73" s="161"/>
    </row>
    <row r="74" spans="2:10" ht="15.75">
      <c r="B74" s="162" t="s">
        <v>173</v>
      </c>
      <c r="C74" s="162"/>
      <c r="D74" s="162"/>
      <c r="E74" s="162"/>
      <c r="F74" s="162"/>
      <c r="G74" s="162"/>
    </row>
    <row r="75" spans="2:10" ht="45.75" customHeight="1">
      <c r="B75" s="161" t="s">
        <v>174</v>
      </c>
      <c r="C75" s="161"/>
      <c r="D75" s="161"/>
      <c r="E75" s="161"/>
      <c r="F75" s="161"/>
      <c r="G75" s="161"/>
    </row>
    <row r="76" spans="2:10" ht="15.75">
      <c r="B76" s="162" t="s">
        <v>175</v>
      </c>
      <c r="C76" s="162"/>
      <c r="D76" s="162"/>
      <c r="E76" s="170"/>
      <c r="F76" s="170"/>
      <c r="G76" s="170"/>
    </row>
    <row r="77" spans="2:10" ht="144" customHeight="1">
      <c r="B77" s="164"/>
      <c r="C77" s="165"/>
      <c r="D77" s="164"/>
      <c r="E77" s="175"/>
      <c r="F77" s="175"/>
      <c r="G77" s="165"/>
    </row>
    <row r="78" spans="2:10" ht="111.75" customHeight="1">
      <c r="B78" s="166"/>
      <c r="C78" s="167"/>
      <c r="D78" s="166"/>
      <c r="E78" s="176"/>
      <c r="F78" s="176"/>
      <c r="G78" s="167"/>
    </row>
    <row r="79" spans="2:10" ht="12.75" customHeight="1">
      <c r="B79" s="168" t="s">
        <v>176</v>
      </c>
      <c r="C79" s="169"/>
      <c r="D79" s="168" t="s">
        <v>177</v>
      </c>
      <c r="E79" s="171"/>
      <c r="F79" s="171"/>
      <c r="G79" s="172"/>
    </row>
    <row r="80" spans="2:10" ht="15">
      <c r="B80" s="163" t="s">
        <v>178</v>
      </c>
      <c r="C80" s="163"/>
      <c r="D80" s="163"/>
      <c r="E80" s="163"/>
      <c r="F80" s="163"/>
      <c r="G80" s="163"/>
    </row>
    <row r="81" spans="2:7" ht="13.9" customHeight="1">
      <c r="B81" s="207"/>
      <c r="C81" s="208"/>
      <c r="D81" s="208"/>
      <c r="E81" s="208"/>
      <c r="F81" s="208"/>
      <c r="G81" s="209"/>
    </row>
    <row r="82" spans="2:7">
      <c r="B82" s="210"/>
      <c r="C82" s="211"/>
      <c r="D82" s="211"/>
      <c r="E82" s="211"/>
      <c r="F82" s="211"/>
      <c r="G82" s="212"/>
    </row>
    <row r="83" spans="2:7">
      <c r="B83" s="210"/>
      <c r="C83" s="211"/>
      <c r="D83" s="211"/>
      <c r="E83" s="211"/>
      <c r="F83" s="211"/>
      <c r="G83" s="212"/>
    </row>
    <row r="84" spans="2:7">
      <c r="B84" s="210"/>
      <c r="C84" s="211"/>
      <c r="D84" s="211"/>
      <c r="E84" s="211"/>
      <c r="F84" s="211"/>
      <c r="G84" s="212"/>
    </row>
    <row r="85" spans="2:7">
      <c r="B85" s="210"/>
      <c r="C85" s="211"/>
      <c r="D85" s="211"/>
      <c r="E85" s="211"/>
      <c r="F85" s="211"/>
      <c r="G85" s="212"/>
    </row>
    <row r="86" spans="2:7">
      <c r="B86" s="210"/>
      <c r="C86" s="211"/>
      <c r="D86" s="211"/>
      <c r="E86" s="211"/>
      <c r="F86" s="211"/>
      <c r="G86" s="212"/>
    </row>
    <row r="87" spans="2:7">
      <c r="B87" s="210"/>
      <c r="C87" s="211"/>
      <c r="D87" s="211"/>
      <c r="E87" s="211"/>
      <c r="F87" s="211"/>
      <c r="G87" s="212"/>
    </row>
    <row r="88" spans="2:7">
      <c r="B88" s="210"/>
      <c r="C88" s="211"/>
      <c r="D88" s="211"/>
      <c r="E88" s="211"/>
      <c r="F88" s="211"/>
      <c r="G88" s="212"/>
    </row>
    <row r="89" spans="2:7">
      <c r="B89" s="210"/>
      <c r="C89" s="211"/>
      <c r="D89" s="211"/>
      <c r="E89" s="211"/>
      <c r="F89" s="211"/>
      <c r="G89" s="212"/>
    </row>
    <row r="90" spans="2:7">
      <c r="B90" s="210"/>
      <c r="C90" s="211"/>
      <c r="D90" s="211"/>
      <c r="E90" s="211"/>
      <c r="F90" s="211"/>
      <c r="G90" s="212"/>
    </row>
    <row r="91" spans="2:7">
      <c r="B91" s="213"/>
      <c r="C91" s="214"/>
      <c r="D91" s="214"/>
      <c r="E91" s="214"/>
      <c r="F91" s="214"/>
      <c r="G91" s="215"/>
    </row>
  </sheetData>
  <mergeCells count="112">
    <mergeCell ref="B81:G91"/>
    <mergeCell ref="B60:C60"/>
    <mergeCell ref="B67:G67"/>
    <mergeCell ref="B68:C68"/>
    <mergeCell ref="B69:C69"/>
    <mergeCell ref="B64:C64"/>
    <mergeCell ref="F50:G50"/>
    <mergeCell ref="B66:C66"/>
    <mergeCell ref="D59:E59"/>
    <mergeCell ref="D55:E55"/>
    <mergeCell ref="D52:E52"/>
    <mergeCell ref="D53:E53"/>
    <mergeCell ref="F60:G60"/>
    <mergeCell ref="D54:E54"/>
    <mergeCell ref="B55:C55"/>
    <mergeCell ref="D60:E60"/>
    <mergeCell ref="F51:G51"/>
    <mergeCell ref="F52:G52"/>
    <mergeCell ref="F53:G53"/>
    <mergeCell ref="F59:G59"/>
    <mergeCell ref="F58:G58"/>
    <mergeCell ref="B51:C51"/>
    <mergeCell ref="B52:C52"/>
    <mergeCell ref="F54:G54"/>
    <mergeCell ref="B37:G37"/>
    <mergeCell ref="D24:E24"/>
    <mergeCell ref="D18:E18"/>
    <mergeCell ref="D20:E20"/>
    <mergeCell ref="D31:E31"/>
    <mergeCell ref="D50:E50"/>
    <mergeCell ref="D41:E41"/>
    <mergeCell ref="B48:G48"/>
    <mergeCell ref="D40:E40"/>
    <mergeCell ref="D36:E36"/>
    <mergeCell ref="D34:E34"/>
    <mergeCell ref="F49:G49"/>
    <mergeCell ref="D39:E39"/>
    <mergeCell ref="B49:C49"/>
    <mergeCell ref="D22:E22"/>
    <mergeCell ref="D23:E23"/>
    <mergeCell ref="B25:G25"/>
    <mergeCell ref="B50:C50"/>
    <mergeCell ref="D21:E21"/>
    <mergeCell ref="D42:E42"/>
    <mergeCell ref="E44:G47"/>
    <mergeCell ref="D35:E35"/>
    <mergeCell ref="D32:E32"/>
    <mergeCell ref="D33:E33"/>
    <mergeCell ref="D19:E19"/>
    <mergeCell ref="D26:E26"/>
    <mergeCell ref="D27:E27"/>
    <mergeCell ref="B14:G14"/>
    <mergeCell ref="B15:G15"/>
    <mergeCell ref="D28:E28"/>
    <mergeCell ref="D29:E29"/>
    <mergeCell ref="D30:E30"/>
    <mergeCell ref="B17:G17"/>
    <mergeCell ref="B2:G2"/>
    <mergeCell ref="C4:G4"/>
    <mergeCell ref="C5:G5"/>
    <mergeCell ref="B10:G10"/>
    <mergeCell ref="D16:E16"/>
    <mergeCell ref="B12:G12"/>
    <mergeCell ref="C6:G6"/>
    <mergeCell ref="F3:G3"/>
    <mergeCell ref="B13:G13"/>
    <mergeCell ref="C8:G8"/>
    <mergeCell ref="B9:G9"/>
    <mergeCell ref="B11:G11"/>
    <mergeCell ref="B3:E3"/>
    <mergeCell ref="D7:E7"/>
    <mergeCell ref="F7:G7"/>
    <mergeCell ref="B80:G80"/>
    <mergeCell ref="B77:C78"/>
    <mergeCell ref="B79:C79"/>
    <mergeCell ref="B76:G76"/>
    <mergeCell ref="D79:G79"/>
    <mergeCell ref="B70:C70"/>
    <mergeCell ref="B71:C71"/>
    <mergeCell ref="D77:G78"/>
    <mergeCell ref="D61:E61"/>
    <mergeCell ref="B61:C61"/>
    <mergeCell ref="B62:G62"/>
    <mergeCell ref="F61:G61"/>
    <mergeCell ref="D63:F63"/>
    <mergeCell ref="B65:C65"/>
    <mergeCell ref="B75:G75"/>
    <mergeCell ref="B57:G57"/>
    <mergeCell ref="D71:F71"/>
    <mergeCell ref="B72:G72"/>
    <mergeCell ref="D66:F66"/>
    <mergeCell ref="D69:F69"/>
    <mergeCell ref="B73:G73"/>
    <mergeCell ref="B74:G74"/>
    <mergeCell ref="B63:C63"/>
    <mergeCell ref="D64:F64"/>
    <mergeCell ref="D68:F68"/>
    <mergeCell ref="D58:E58"/>
    <mergeCell ref="B59:C59"/>
    <mergeCell ref="B58:C58"/>
    <mergeCell ref="D38:E38"/>
    <mergeCell ref="B43:G43"/>
    <mergeCell ref="F55:G55"/>
    <mergeCell ref="B54:C54"/>
    <mergeCell ref="D49:E49"/>
    <mergeCell ref="D70:F70"/>
    <mergeCell ref="D51:E51"/>
    <mergeCell ref="D65:F65"/>
    <mergeCell ref="B53:C53"/>
    <mergeCell ref="F56:G56"/>
    <mergeCell ref="B56:C56"/>
    <mergeCell ref="D56:E56"/>
  </mergeCells>
  <conditionalFormatting sqref="F18:F24 F26:F36 F38:F42">
    <cfRule type="containsText" dxfId="79" priority="30" stopIfTrue="1" operator="containsText" text="Posible">
      <formula>NOT(ISERROR(SEARCH("Posible",F18)))</formula>
    </cfRule>
  </conditionalFormatting>
  <conditionalFormatting sqref="F18:F24 F26:F36 F38:F42">
    <cfRule type="containsText" dxfId="78" priority="29" stopIfTrue="1" operator="containsText" text="Probable">
      <formula>NOT(ISERROR(SEARCH("Probable",F18)))</formula>
    </cfRule>
  </conditionalFormatting>
  <conditionalFormatting sqref="F18:F24 F26:F36 F38:F42">
    <cfRule type="containsText" dxfId="77" priority="28" stopIfTrue="1" operator="containsText" text="Inminente">
      <formula>NOT(ISERROR(SEARCH("Inminente",F18)))</formula>
    </cfRule>
  </conditionalFormatting>
  <conditionalFormatting sqref="G18">
    <cfRule type="containsText" dxfId="76" priority="22" stopIfTrue="1" operator="containsText" text="ALTO">
      <formula>NOT(ISERROR(SEARCH("ALTO",G18)))</formula>
    </cfRule>
    <cfRule type="containsText" dxfId="75" priority="23" stopIfTrue="1" operator="containsText" text="BAJO">
      <formula>NOT(ISERROR(SEARCH("BAJO",G18)))</formula>
    </cfRule>
    <cfRule type="containsText" dxfId="74" priority="24" stopIfTrue="1" operator="containsText" text="ALTO">
      <formula>NOT(ISERROR(SEARCH("ALTO",G18)))</formula>
    </cfRule>
    <cfRule type="containsText" dxfId="73" priority="25" stopIfTrue="1" operator="containsText" text="BAJO">
      <formula>NOT(ISERROR(SEARCH("BAJO",G18)))</formula>
    </cfRule>
    <cfRule type="containsText" dxfId="72" priority="27" stopIfTrue="1" operator="containsText" text="MEDIO">
      <formula>NOT(ISERROR(SEARCH("MEDIO",G18)))</formula>
    </cfRule>
  </conditionalFormatting>
  <conditionalFormatting sqref="G19:G24">
    <cfRule type="containsText" dxfId="71" priority="17" stopIfTrue="1" operator="containsText" text="ALTO">
      <formula>NOT(ISERROR(SEARCH("ALTO",G19)))</formula>
    </cfRule>
    <cfRule type="containsText" dxfId="70" priority="18" stopIfTrue="1" operator="containsText" text="BAJO">
      <formula>NOT(ISERROR(SEARCH("BAJO",G19)))</formula>
    </cfRule>
    <cfRule type="containsText" dxfId="69" priority="19" stopIfTrue="1" operator="containsText" text="ALTO">
      <formula>NOT(ISERROR(SEARCH("ALTO",G19)))</formula>
    </cfRule>
    <cfRule type="containsText" dxfId="68" priority="20" stopIfTrue="1" operator="containsText" text="BAJO">
      <formula>NOT(ISERROR(SEARCH("BAJO",G19)))</formula>
    </cfRule>
    <cfRule type="containsText" dxfId="67" priority="21" stopIfTrue="1" operator="containsText" text="MEDIO">
      <formula>NOT(ISERROR(SEARCH("MEDIO",G19)))</formula>
    </cfRule>
  </conditionalFormatting>
  <conditionalFormatting sqref="G26:G36">
    <cfRule type="containsText" dxfId="66" priority="12" stopIfTrue="1" operator="containsText" text="ALTO">
      <formula>NOT(ISERROR(SEARCH("ALTO",G26)))</formula>
    </cfRule>
    <cfRule type="containsText" dxfId="65" priority="13" stopIfTrue="1" operator="containsText" text="BAJO">
      <formula>NOT(ISERROR(SEARCH("BAJO",G26)))</formula>
    </cfRule>
    <cfRule type="containsText" dxfId="64" priority="14" stopIfTrue="1" operator="containsText" text="ALTO">
      <formula>NOT(ISERROR(SEARCH("ALTO",G26)))</formula>
    </cfRule>
    <cfRule type="containsText" dxfId="63" priority="15" stopIfTrue="1" operator="containsText" text="BAJO">
      <formula>NOT(ISERROR(SEARCH("BAJO",G26)))</formula>
    </cfRule>
    <cfRule type="containsText" dxfId="62" priority="16" stopIfTrue="1" operator="containsText" text="MEDIO">
      <formula>NOT(ISERROR(SEARCH("MEDIO",G26)))</formula>
    </cfRule>
  </conditionalFormatting>
  <conditionalFormatting sqref="G38:G42">
    <cfRule type="containsText" dxfId="61" priority="7" stopIfTrue="1" operator="containsText" text="ALTO">
      <formula>NOT(ISERROR(SEARCH("ALTO",G38)))</formula>
    </cfRule>
    <cfRule type="containsText" dxfId="60" priority="8" stopIfTrue="1" operator="containsText" text="BAJO">
      <formula>NOT(ISERROR(SEARCH("BAJO",G38)))</formula>
    </cfRule>
    <cfRule type="containsText" dxfId="59" priority="9" stopIfTrue="1" operator="containsText" text="ALTO">
      <formula>NOT(ISERROR(SEARCH("ALTO",G38)))</formula>
    </cfRule>
    <cfRule type="containsText" dxfId="58" priority="10" stopIfTrue="1" operator="containsText" text="BAJO">
      <formula>NOT(ISERROR(SEARCH("BAJO",G38)))</formula>
    </cfRule>
    <cfRule type="containsText" dxfId="57" priority="11" stopIfTrue="1" operator="containsText" text="MEDIO">
      <formula>NOT(ISERROR(SEARCH("MEDIO",G38)))</formula>
    </cfRule>
  </conditionalFormatting>
  <conditionalFormatting sqref="D45">
    <cfRule type="containsText" dxfId="56" priority="4" stopIfTrue="1" operator="containsText" text="BAJO">
      <formula>NOT(ISERROR(SEARCH("BAJO",D45)))</formula>
    </cfRule>
    <cfRule type="containsText" dxfId="55" priority="5" stopIfTrue="1" operator="containsText" text="MEDIO">
      <formula>NOT(ISERROR(SEARCH("MEDIO",D45)))</formula>
    </cfRule>
    <cfRule type="containsText" dxfId="54" priority="6" stopIfTrue="1" operator="containsText" text="ALTO">
      <formula>NOT(ISERROR(SEARCH("ALTO",D45)))</formula>
    </cfRule>
  </conditionalFormatting>
  <conditionalFormatting sqref="D46:D47">
    <cfRule type="containsText" dxfId="53" priority="1" stopIfTrue="1" operator="containsText" text="BAJO">
      <formula>NOT(ISERROR(SEARCH("BAJO",D46)))</formula>
    </cfRule>
    <cfRule type="containsText" dxfId="52" priority="2" stopIfTrue="1" operator="containsText" text="MEDIO">
      <formula>NOT(ISERROR(SEARCH("MEDIO",D46)))</formula>
    </cfRule>
    <cfRule type="containsText" dxfId="51" priority="3" stopIfTrue="1" operator="containsText" text="ALTO">
      <formula>NOT(ISERROR(SEARCH("ALTO",D46)))</formula>
    </cfRule>
  </conditionalFormatting>
  <dataValidations count="1">
    <dataValidation type="list" allowBlank="1" showInputMessage="1" showErrorMessage="1" sqref="F18:F24 F26:F36 F38:F42" xr:uid="{00000000-0002-0000-0100-000000000000}">
      <formula1>"Posible, Probable,Inminente"</formula1>
    </dataValidation>
  </dataValidations>
  <hyperlinks>
    <hyperlink ref="F50" r:id="rId1" xr:uid="{00000000-0004-0000-0100-000000000000}"/>
    <hyperlink ref="F51" r:id="rId2" xr:uid="{00000000-0004-0000-0100-000001000000}"/>
    <hyperlink ref="F52" r:id="rId3" xr:uid="{00000000-0004-0000-0100-000002000000}"/>
    <hyperlink ref="F53" r:id="rId4" xr:uid="{00000000-0004-0000-0100-000003000000}"/>
    <hyperlink ref="F54" r:id="rId5" xr:uid="{00000000-0004-0000-0100-000004000000}"/>
    <hyperlink ref="F55" r:id="rId6" xr:uid="{00000000-0004-0000-0100-000005000000}"/>
    <hyperlink ref="F56" r:id="rId7" xr:uid="{00000000-0004-0000-0100-000006000000}"/>
  </hyperlinks>
  <pageMargins left="0.7" right="0.7" top="0.75" bottom="0.75" header="0.3" footer="0.3"/>
  <pageSetup scale="46" orientation="portrait" horizontalDpi="4294967293" r:id="rId8"/>
  <rowBreaks count="2" manualBreakCount="2">
    <brk id="47" min="1" max="6" man="1"/>
    <brk id="66" min="1" max="6" man="1"/>
  </rowBreaks>
  <colBreaks count="1" manualBreakCount="1">
    <brk id="7" min="1" max="146" man="1"/>
  </colBreaks>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7"/>
  <sheetViews>
    <sheetView view="pageBreakPreview" zoomScale="110" zoomScaleNormal="100" zoomScaleSheetLayoutView="110" workbookViewId="0">
      <selection activeCell="F224" sqref="F224"/>
    </sheetView>
  </sheetViews>
  <sheetFormatPr defaultRowHeight="12.75"/>
  <cols>
    <col min="1" max="256" width="11.42578125" customWidth="1"/>
  </cols>
  <sheetData>
    <row r="1" spans="1:8" ht="15.75" customHeight="1">
      <c r="A1" s="228" t="s">
        <v>179</v>
      </c>
      <c r="B1" s="229"/>
      <c r="C1" s="229"/>
      <c r="D1" s="229"/>
      <c r="E1" s="229"/>
      <c r="F1" s="229"/>
      <c r="G1" s="229"/>
      <c r="H1" s="229"/>
    </row>
    <row r="2" spans="1:8" ht="15.75" customHeight="1">
      <c r="A2" s="229" t="s">
        <v>180</v>
      </c>
      <c r="B2" s="229"/>
      <c r="C2" s="229"/>
      <c r="D2" s="229"/>
      <c r="E2" s="229"/>
      <c r="F2" s="229"/>
      <c r="G2" s="229"/>
      <c r="H2" s="229"/>
    </row>
    <row r="74" spans="1:8" ht="15.75">
      <c r="A74" s="229" t="s">
        <v>181</v>
      </c>
      <c r="B74" s="229"/>
      <c r="C74" s="229"/>
      <c r="D74" s="229"/>
      <c r="E74" s="229"/>
      <c r="F74" s="229"/>
      <c r="G74" s="229"/>
      <c r="H74" s="229"/>
    </row>
    <row r="147" spans="1:8" ht="15.75">
      <c r="A147" s="229" t="s">
        <v>182</v>
      </c>
      <c r="B147" s="229"/>
      <c r="C147" s="229"/>
      <c r="D147" s="229"/>
      <c r="E147" s="229"/>
      <c r="F147" s="229"/>
      <c r="G147" s="229"/>
      <c r="H147" s="229"/>
    </row>
  </sheetData>
  <mergeCells count="4">
    <mergeCell ref="A1:H1"/>
    <mergeCell ref="A2:H2"/>
    <mergeCell ref="A74:H74"/>
    <mergeCell ref="A147:H14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39"/>
  <sheetViews>
    <sheetView view="pageBreakPreview" topLeftCell="A13" zoomScaleNormal="100" zoomScaleSheetLayoutView="100" workbookViewId="0">
      <selection activeCell="A18" sqref="A1:F30"/>
    </sheetView>
  </sheetViews>
  <sheetFormatPr defaultColWidth="11.42578125" defaultRowHeight="11.25"/>
  <cols>
    <col min="1" max="1" width="27.7109375" style="1" customWidth="1"/>
    <col min="2" max="2" width="9.85546875" style="1" customWidth="1"/>
    <col min="3" max="3" width="11.28515625" style="1" customWidth="1"/>
    <col min="4" max="4" width="69.85546875" style="1" customWidth="1"/>
    <col min="5" max="5" width="14.5703125" style="1" customWidth="1"/>
    <col min="6" max="6" width="10.140625" style="1" customWidth="1"/>
    <col min="7" max="16384" width="11.42578125" style="1"/>
  </cols>
  <sheetData>
    <row r="1" spans="1:8" ht="22.5" customHeight="1">
      <c r="A1" s="230" t="s">
        <v>183</v>
      </c>
      <c r="B1" s="231"/>
      <c r="C1" s="231"/>
      <c r="D1" s="231"/>
      <c r="E1" s="231"/>
      <c r="F1" s="232"/>
    </row>
    <row r="2" spans="1:8" ht="22.5" customHeight="1">
      <c r="A2" s="233"/>
      <c r="B2" s="234"/>
      <c r="C2" s="234"/>
      <c r="D2" s="234"/>
      <c r="E2" s="234"/>
      <c r="F2" s="235"/>
    </row>
    <row r="3" spans="1:8" ht="13.5" customHeight="1">
      <c r="A3" s="236"/>
      <c r="B3" s="237"/>
      <c r="C3" s="237"/>
      <c r="D3" s="237"/>
      <c r="E3" s="237"/>
      <c r="F3" s="238"/>
    </row>
    <row r="4" spans="1:8" ht="18" customHeight="1">
      <c r="A4" s="117" t="s">
        <v>1</v>
      </c>
      <c r="B4" s="117" t="s">
        <v>2</v>
      </c>
      <c r="C4" s="117" t="s">
        <v>3</v>
      </c>
      <c r="D4" s="117" t="s">
        <v>4</v>
      </c>
      <c r="E4" s="118" t="s">
        <v>5</v>
      </c>
      <c r="F4" s="117" t="s">
        <v>6</v>
      </c>
    </row>
    <row r="5" spans="1:8" ht="18.75" customHeight="1">
      <c r="A5" s="239" t="s">
        <v>60</v>
      </c>
      <c r="B5" s="240"/>
      <c r="C5" s="240"/>
      <c r="D5" s="239"/>
      <c r="E5" s="239"/>
      <c r="F5" s="239"/>
    </row>
    <row r="6" spans="1:8" ht="53.45" customHeight="1">
      <c r="A6" s="59" t="str">
        <f>PDE!B18</f>
        <v>Movimientos sísmicos</v>
      </c>
      <c r="B6" s="68"/>
      <c r="C6" s="69" t="s">
        <v>184</v>
      </c>
      <c r="D6" s="68" t="str">
        <f>PDE!D18</f>
        <v>Bogotá, según el reglamento colombiano de construcciones sismo resistentes NSR 10, esta ubicado dentro de la zona calificada con riesgo sísmico alto.</v>
      </c>
      <c r="E6" s="57" t="str">
        <f>PDE!F18</f>
        <v>Probable</v>
      </c>
      <c r="F6" s="102" t="s">
        <v>185</v>
      </c>
    </row>
    <row r="7" spans="1:8" ht="53.45" customHeight="1">
      <c r="A7" s="59" t="str">
        <f>PDE!B19</f>
        <v>Inundaciones</v>
      </c>
      <c r="B7" s="69" t="s">
        <v>184</v>
      </c>
      <c r="C7" s="69" t="s">
        <v>184</v>
      </c>
      <c r="D7" s="68" t="str">
        <f>PDE!D19</f>
        <v xml:space="preserve">Presencia de temporadas de lluvias torrenciales, daños en los sistemas de abastecimiento de agua potable de la entidad. </v>
      </c>
      <c r="E7" s="57" t="str">
        <f>PDE!F19</f>
        <v>Probable</v>
      </c>
      <c r="F7" s="102" t="s">
        <v>185</v>
      </c>
    </row>
    <row r="8" spans="1:8" ht="53.45" customHeight="1">
      <c r="A8" s="59" t="str">
        <f>PDE!B20</f>
        <v xml:space="preserve">Desestabilización taludes  </v>
      </c>
      <c r="B8" s="68"/>
      <c r="C8" s="69" t="s">
        <v>184</v>
      </c>
      <c r="D8" s="68" t="str">
        <f>PDE!D20</f>
        <v xml:space="preserve">No hay presencia de taludes </v>
      </c>
      <c r="E8" s="57" t="str">
        <f>PDE!F20</f>
        <v>Posible</v>
      </c>
      <c r="F8" s="103" t="s">
        <v>185</v>
      </c>
    </row>
    <row r="9" spans="1:8" ht="53.45" customHeight="1">
      <c r="A9" s="59" t="str">
        <f>PDE!B21</f>
        <v xml:space="preserve">Incendios forestales  </v>
      </c>
      <c r="B9" s="68"/>
      <c r="C9" s="69" t="s">
        <v>184</v>
      </c>
      <c r="D9" s="68" t="str">
        <f>PDE!D21</f>
        <v xml:space="preserve">No hay presencia de arboles, bosques o vegetación </v>
      </c>
      <c r="E9" s="57" t="str">
        <f>PDE!F21</f>
        <v>Posible</v>
      </c>
      <c r="F9" s="103" t="s">
        <v>185</v>
      </c>
      <c r="G9" s="70"/>
    </row>
    <row r="10" spans="1:8" ht="53.45" customHeight="1">
      <c r="A10" s="59" t="str">
        <f>PDE!B22</f>
        <v>Tormentas eléctricas</v>
      </c>
      <c r="B10" s="68"/>
      <c r="C10" s="69" t="s">
        <v>184</v>
      </c>
      <c r="D10" s="68" t="str">
        <f>PDE!D22</f>
        <v>La Región andina es considerada una de las regiones con mayor presencia de tormentas eléctricas en el mundo.</v>
      </c>
      <c r="E10" s="57" t="str">
        <f>PDE!F22</f>
        <v>Posible</v>
      </c>
      <c r="F10" s="103" t="s">
        <v>185</v>
      </c>
    </row>
    <row r="11" spans="1:8" ht="53.45" customHeight="1">
      <c r="A11" s="59" t="str">
        <f>PDE!B23</f>
        <v xml:space="preserve">Picaduras y Mordeduras </v>
      </c>
      <c r="B11" s="71"/>
      <c r="C11" s="69" t="s">
        <v>184</v>
      </c>
      <c r="D11" s="68" t="str">
        <f>PDE!D23</f>
        <v xml:space="preserve">Presencia de animales ponzoñosos (avispas, arañas, escorpiones), ofidios, que puedan llegar en los vehículos de la entidad o contramatados para el desplazamiento de los funcionarios y contratistas. </v>
      </c>
      <c r="E11" s="57" t="str">
        <f>PDE!F23</f>
        <v>Posible</v>
      </c>
      <c r="F11" s="107" t="s">
        <v>185</v>
      </c>
      <c r="H11" s="70"/>
    </row>
    <row r="12" spans="1:8" ht="53.45" customHeight="1">
      <c r="A12" s="59" t="str">
        <f>PDE!B24</f>
        <v>Pandemias</v>
      </c>
      <c r="B12" s="69"/>
      <c r="C12" s="69" t="s">
        <v>184</v>
      </c>
      <c r="D12" s="68" t="str">
        <f>PDE!D24</f>
        <v xml:space="preserve">Enfermedad por contacto directo de una ser humano o animal. </v>
      </c>
      <c r="E12" s="57" t="str">
        <f>PDE!F24</f>
        <v>Probable</v>
      </c>
      <c r="F12" s="82" t="s">
        <v>185</v>
      </c>
    </row>
    <row r="13" spans="1:8" ht="25.15" customHeight="1">
      <c r="A13" s="241" t="s">
        <v>186</v>
      </c>
      <c r="B13" s="241"/>
      <c r="C13" s="241"/>
      <c r="D13" s="241"/>
      <c r="E13" s="241"/>
      <c r="F13" s="241"/>
    </row>
    <row r="14" spans="1:8" ht="53.45" customHeight="1">
      <c r="A14" s="59" t="str">
        <f>PDE!B26</f>
        <v>Incendios</v>
      </c>
      <c r="B14" s="71" t="s">
        <v>184</v>
      </c>
      <c r="C14" s="72"/>
      <c r="D14" s="68" t="str">
        <f>PDE!D26</f>
        <v xml:space="preserve">Almacenamiento de material combustible de clase A, Presencia de riesgo eléctrico en toda la entidad con probabilidad de ignición de fuego clase C. </v>
      </c>
      <c r="E14" s="57" t="str">
        <f>PDE!F26</f>
        <v>Probable</v>
      </c>
      <c r="F14" s="127" t="s">
        <v>185</v>
      </c>
    </row>
    <row r="15" spans="1:8" ht="53.45" customHeight="1">
      <c r="A15" s="59" t="str">
        <f>PDE!B27</f>
        <v>Explosiones</v>
      </c>
      <c r="B15" s="71" t="s">
        <v>184</v>
      </c>
      <c r="C15" s="72"/>
      <c r="D15" s="68" t="str">
        <f>PDE!D27</f>
        <v xml:space="preserve">No se cuenta con almacenamiento de productos peligrosos que generen acumulación de gases con posterior explosión de los mismos </v>
      </c>
      <c r="E15" s="57" t="str">
        <f>PDE!F27</f>
        <v>Posible</v>
      </c>
      <c r="F15" s="107" t="s">
        <v>185</v>
      </c>
    </row>
    <row r="16" spans="1:8" ht="53.45" customHeight="1">
      <c r="A16" s="59" t="str">
        <f>PDE!B28</f>
        <v xml:space="preserve">Derrames </v>
      </c>
      <c r="B16" s="71" t="s">
        <v>184</v>
      </c>
      <c r="C16" s="72"/>
      <c r="D16" s="68" t="str">
        <f>PDE!D28</f>
        <v xml:space="preserve">Productos químicos usados para el aseo y desinfección de las instalaciones. </v>
      </c>
      <c r="E16" s="57" t="str">
        <f>PDE!F28</f>
        <v>Posible</v>
      </c>
      <c r="F16" s="107" t="s">
        <v>185</v>
      </c>
    </row>
    <row r="17" spans="1:6" ht="53.45" customHeight="1">
      <c r="A17" s="59" t="str">
        <f>PDE!B29</f>
        <v>Contaminación de Aguas</v>
      </c>
      <c r="B17" s="71" t="s">
        <v>184</v>
      </c>
      <c r="C17" s="72"/>
      <c r="D17" s="68" t="str">
        <f>PDE!D29</f>
        <v xml:space="preserve">Vertimientos de agua y residuos líquidos por fuera de los parámetros establecidos por daños en los sistemas de alimentación de agua potable. </v>
      </c>
      <c r="E17" s="57" t="str">
        <f>PDE!F29</f>
        <v>Posible</v>
      </c>
      <c r="F17" s="107" t="s">
        <v>185</v>
      </c>
    </row>
    <row r="18" spans="1:6" ht="53.45" customHeight="1">
      <c r="A18" s="59" t="str">
        <f>PDE!B30</f>
        <v xml:space="preserve">Fugas Sustancias Peligrosas   </v>
      </c>
      <c r="B18" s="71" t="s">
        <v>184</v>
      </c>
      <c r="C18" s="72"/>
      <c r="D18" s="68" t="str">
        <f>PDE!D30</f>
        <v>Manipulación y Almacenamiento inapropiado de productos químicos</v>
      </c>
      <c r="E18" s="57" t="str">
        <f>PDE!F30</f>
        <v>Posible</v>
      </c>
      <c r="F18" s="107" t="s">
        <v>185</v>
      </c>
    </row>
    <row r="19" spans="1:6" ht="53.45" customHeight="1">
      <c r="A19" s="59" t="str">
        <f>PDE!B31</f>
        <v xml:space="preserve">Accidentes vehiculares   </v>
      </c>
      <c r="B19" s="71" t="s">
        <v>184</v>
      </c>
      <c r="C19" s="71" t="s">
        <v>184</v>
      </c>
      <c r="D19" s="68" t="str">
        <f>PDE!D31</f>
        <v xml:space="preserve">Zona de transito de vehículos de carga mixta dentro del parque industrial y zonas de transito peatonal. </v>
      </c>
      <c r="E19" s="57" t="str">
        <f>PDE!F31</f>
        <v>Posible</v>
      </c>
      <c r="F19" s="107" t="s">
        <v>185</v>
      </c>
    </row>
    <row r="20" spans="1:6" ht="53.45" customHeight="1">
      <c r="A20" s="59" t="str">
        <f>PDE!B32</f>
        <v xml:space="preserve">Accidentes laborales    </v>
      </c>
      <c r="B20" s="71" t="s">
        <v>184</v>
      </c>
      <c r="C20" s="72"/>
      <c r="D20" s="68" t="str">
        <f>PDE!D32</f>
        <v xml:space="preserve">Lesiones a personas con ocasión del desarrollo de sus actividades laborales, desplazamiento entre los niveles de la estantería. </v>
      </c>
      <c r="E20" s="66" t="str">
        <f>PDE!F32</f>
        <v>Probable</v>
      </c>
      <c r="F20" s="102" t="s">
        <v>185</v>
      </c>
    </row>
    <row r="21" spans="1:6" ht="53.45" customHeight="1">
      <c r="A21" s="59" t="str">
        <f>PDE!B33</f>
        <v xml:space="preserve">Espacios Confinados    </v>
      </c>
      <c r="B21" s="71" t="s">
        <v>184</v>
      </c>
      <c r="C21" s="72"/>
      <c r="D21" s="68" t="str">
        <f>PDE!D33</f>
        <v xml:space="preserve">No se cuenta con esta tarea de alto riesgo. </v>
      </c>
      <c r="E21" s="57" t="str">
        <f>PDE!F33</f>
        <v>Posible</v>
      </c>
      <c r="F21" s="107" t="s">
        <v>185</v>
      </c>
    </row>
    <row r="22" spans="1:6" ht="53.45" customHeight="1">
      <c r="A22" s="59" t="str">
        <f>PDE!B34</f>
        <v xml:space="preserve">Alta Temperatura  </v>
      </c>
      <c r="B22" s="71" t="s">
        <v>184</v>
      </c>
      <c r="C22" s="72"/>
      <c r="D22" s="68" t="str">
        <f>PDE!D34</f>
        <v xml:space="preserve">No se cuenta con esta tarea de alto riesgo. </v>
      </c>
      <c r="E22" s="57" t="str">
        <f>PDE!F34</f>
        <v>Posible</v>
      </c>
      <c r="F22" s="107" t="s">
        <v>185</v>
      </c>
    </row>
    <row r="23" spans="1:6" ht="53.45" customHeight="1">
      <c r="A23" s="59" t="str">
        <f>PDE!B35</f>
        <v xml:space="preserve">Contacto eléctrico   </v>
      </c>
      <c r="B23" s="71" t="s">
        <v>184</v>
      </c>
      <c r="C23" s="72"/>
      <c r="D23" s="68" t="str">
        <f>PDE!D35</f>
        <v xml:space="preserve">Contactos eléctricos directos e indirectos, arcos eléctricos y cortos circuitos, por instalaciones, operaciones subestandar de instalaciones eléctricas por contratistas y funcionarios. </v>
      </c>
      <c r="E23" s="57" t="str">
        <f>PDE!F35</f>
        <v>Probable</v>
      </c>
      <c r="F23" s="102" t="s">
        <v>185</v>
      </c>
    </row>
    <row r="24" spans="1:6" ht="53.45" customHeight="1">
      <c r="A24" s="59" t="str">
        <f>PDE!B36</f>
        <v>Colapso de estructuras</v>
      </c>
      <c r="B24" s="71" t="s">
        <v>184</v>
      </c>
      <c r="C24" s="72"/>
      <c r="D24" s="68" t="str">
        <f>PDE!D36</f>
        <v>Edificación bajo normas sismo resistentes. Con conductas sub-estándar que interfiere con la carga del la edificación que soporta.</v>
      </c>
      <c r="E24" s="57" t="str">
        <f>PDE!F36</f>
        <v>Posible</v>
      </c>
      <c r="F24" s="107" t="s">
        <v>185</v>
      </c>
    </row>
    <row r="25" spans="1:6" ht="22.9" customHeight="1">
      <c r="A25" s="241" t="s">
        <v>187</v>
      </c>
      <c r="B25" s="241"/>
      <c r="C25" s="241"/>
      <c r="D25" s="241"/>
      <c r="E25" s="241"/>
      <c r="F25" s="241"/>
    </row>
    <row r="26" spans="1:6" ht="53.45" customHeight="1">
      <c r="A26" s="59" t="str">
        <f>PDE!B38</f>
        <v>Atentados Terroristas</v>
      </c>
      <c r="B26" s="71"/>
      <c r="C26" s="72" t="s">
        <v>184</v>
      </c>
      <c r="D26" s="68" t="str">
        <f>PDE!D38</f>
        <v xml:space="preserve">Delincuencia común  y grupos al margen de la ley, zona de interés particular de la ciudad (zona parqueaderos de la secretaria de movilidad distrital). </v>
      </c>
      <c r="E26" s="57" t="str">
        <f>PDE!F38</f>
        <v>Probable</v>
      </c>
      <c r="F26" s="102" t="s">
        <v>185</v>
      </c>
    </row>
    <row r="27" spans="1:6" ht="53.45" customHeight="1">
      <c r="A27" s="59" t="str">
        <f>PDE!B39</f>
        <v>Manifestaciones ciudadanas</v>
      </c>
      <c r="B27" s="71"/>
      <c r="C27" s="72" t="s">
        <v>184</v>
      </c>
      <c r="D27" s="68" t="str">
        <f>PDE!D39</f>
        <v>Generada por actividades de las comunidades</v>
      </c>
      <c r="E27" s="57" t="str">
        <f>PDE!F39</f>
        <v>Inminente</v>
      </c>
      <c r="F27" s="110" t="s">
        <v>185</v>
      </c>
    </row>
    <row r="28" spans="1:6" ht="53.45" customHeight="1">
      <c r="A28" s="59" t="str">
        <f>PDE!B40</f>
        <v>Huelga de los trabajadores</v>
      </c>
      <c r="B28" s="71" t="s">
        <v>184</v>
      </c>
      <c r="C28" s="72"/>
      <c r="D28" s="68" t="str">
        <f>PDE!D40</f>
        <v>Generada por reclamaciones por parte de los trabajadores</v>
      </c>
      <c r="E28" s="57" t="str">
        <f>PDE!F40</f>
        <v>Posible</v>
      </c>
      <c r="F28" s="107" t="s">
        <v>185</v>
      </c>
    </row>
    <row r="29" spans="1:6" ht="53.45" customHeight="1">
      <c r="A29" s="59" t="str">
        <f>PDE!B41</f>
        <v>Asonadas y vandalismo</v>
      </c>
      <c r="B29" s="71"/>
      <c r="C29" s="72" t="s">
        <v>184</v>
      </c>
      <c r="D29" s="68" t="str">
        <f>PDE!D41</f>
        <v>Generada por acciones desbordadas de la comunidad</v>
      </c>
      <c r="E29" s="57" t="str">
        <f>PDE!F41</f>
        <v>Probable</v>
      </c>
      <c r="F29" s="102" t="s">
        <v>185</v>
      </c>
    </row>
    <row r="30" spans="1:6" ht="53.45" customHeight="1">
      <c r="A30" s="59" t="str">
        <f>PDE!B42</f>
        <v>Robos, secuestros, extorsiones</v>
      </c>
      <c r="B30" s="71"/>
      <c r="C30" s="72" t="s">
        <v>184</v>
      </c>
      <c r="D30" s="68" t="str">
        <f>PDE!D42</f>
        <v>Delincuencia común  y grupos al margen de la ley</v>
      </c>
      <c r="E30" s="57" t="str">
        <f>PDE!F42</f>
        <v>Posible</v>
      </c>
      <c r="F30" s="103" t="s">
        <v>185</v>
      </c>
    </row>
    <row r="31" spans="1:6">
      <c r="A31" s="74"/>
      <c r="B31" s="74"/>
      <c r="C31" s="74"/>
      <c r="D31" s="74"/>
      <c r="E31" s="74"/>
      <c r="F31" s="74"/>
    </row>
    <row r="35" spans="2:3">
      <c r="B35" s="14"/>
      <c r="C35" s="14"/>
    </row>
    <row r="36" spans="2:3">
      <c r="B36" s="14"/>
      <c r="C36" s="14"/>
    </row>
    <row r="37" spans="2:3">
      <c r="B37" s="15"/>
      <c r="C37" s="15"/>
    </row>
    <row r="38" spans="2:3" ht="15">
      <c r="B38" s="13"/>
      <c r="C38" s="13"/>
    </row>
    <row r="39" spans="2:3" ht="15">
      <c r="B39" s="13"/>
      <c r="C39" s="13"/>
    </row>
  </sheetData>
  <mergeCells count="4">
    <mergeCell ref="A1:F3"/>
    <mergeCell ref="A5:F5"/>
    <mergeCell ref="A13:F13"/>
    <mergeCell ref="A25:F25"/>
  </mergeCells>
  <phoneticPr fontId="1" type="noConversion"/>
  <conditionalFormatting sqref="F12">
    <cfRule type="colorScale" priority="36">
      <colorScale>
        <cfvo type="min"/>
        <cfvo type="percentile" val="50"/>
        <cfvo type="max"/>
        <color rgb="FFF8696B"/>
        <color rgb="FFFFEB84"/>
        <color rgb="FF63BE7B"/>
      </colorScale>
    </cfRule>
  </conditionalFormatting>
  <conditionalFormatting sqref="E6:E12">
    <cfRule type="containsText" dxfId="50" priority="30" stopIfTrue="1" operator="containsText" text="Posible">
      <formula>NOT(ISERROR(SEARCH("Posible",E6)))</formula>
    </cfRule>
  </conditionalFormatting>
  <conditionalFormatting sqref="E6:E12">
    <cfRule type="containsText" dxfId="49" priority="29" stopIfTrue="1" operator="containsText" text="Probable">
      <formula>NOT(ISERROR(SEARCH("Probable",E6)))</formula>
    </cfRule>
  </conditionalFormatting>
  <conditionalFormatting sqref="E6:E12">
    <cfRule type="containsText" dxfId="48" priority="28" stopIfTrue="1" operator="containsText" text="Inminente">
      <formula>NOT(ISERROR(SEARCH("Inminente",E6)))</formula>
    </cfRule>
  </conditionalFormatting>
  <conditionalFormatting sqref="E14 E18:E19 E21:E22">
    <cfRule type="containsText" dxfId="47" priority="27" stopIfTrue="1" operator="containsText" text="Posible">
      <formula>NOT(ISERROR(SEARCH("Posible",E14)))</formula>
    </cfRule>
  </conditionalFormatting>
  <conditionalFormatting sqref="E14 E18:E19 E21:E22">
    <cfRule type="containsText" dxfId="46" priority="26" stopIfTrue="1" operator="containsText" text="Probable">
      <formula>NOT(ISERROR(SEARCH("Probable",E14)))</formula>
    </cfRule>
  </conditionalFormatting>
  <conditionalFormatting sqref="E14 E18:E19 E21:E22">
    <cfRule type="containsText" dxfId="45" priority="25" stopIfTrue="1" operator="containsText" text="Inminente">
      <formula>NOT(ISERROR(SEARCH("Inminente",E14)))</formula>
    </cfRule>
  </conditionalFormatting>
  <conditionalFormatting sqref="E26:E30">
    <cfRule type="containsText" dxfId="44" priority="23" stopIfTrue="1" operator="containsText" text="Posible">
      <formula>NOT(ISERROR(SEARCH("Posible",E26)))</formula>
    </cfRule>
  </conditionalFormatting>
  <conditionalFormatting sqref="E26:E30">
    <cfRule type="containsText" dxfId="43" priority="22" operator="containsText" text="Probable">
      <formula>NOT(ISERROR(SEARCH("Probable",E26)))</formula>
    </cfRule>
  </conditionalFormatting>
  <conditionalFormatting sqref="E26:E30">
    <cfRule type="containsText" dxfId="42" priority="21" operator="containsText" text="Inminente">
      <formula>NOT(ISERROR(SEARCH("Inminente",E26)))</formula>
    </cfRule>
  </conditionalFormatting>
  <conditionalFormatting sqref="E15:E17">
    <cfRule type="containsText" dxfId="41" priority="15" stopIfTrue="1" operator="containsText" text="Posible">
      <formula>NOT(ISERROR(SEARCH("Posible",E15)))</formula>
    </cfRule>
  </conditionalFormatting>
  <conditionalFormatting sqref="E15:E17">
    <cfRule type="containsText" dxfId="40" priority="14" stopIfTrue="1" operator="containsText" text="Probable">
      <formula>NOT(ISERROR(SEARCH("Probable",E15)))</formula>
    </cfRule>
  </conditionalFormatting>
  <conditionalFormatting sqref="E15:E17">
    <cfRule type="containsText" dxfId="39" priority="13" stopIfTrue="1" operator="containsText" text="Inminente">
      <formula>NOT(ISERROR(SEARCH("Inminente",E15)))</formula>
    </cfRule>
  </conditionalFormatting>
  <conditionalFormatting sqref="E20">
    <cfRule type="containsText" dxfId="38" priority="12" stopIfTrue="1" operator="containsText" text="Posible">
      <formula>NOT(ISERROR(SEARCH("Posible",E20)))</formula>
    </cfRule>
  </conditionalFormatting>
  <conditionalFormatting sqref="E20">
    <cfRule type="containsText" dxfId="37" priority="11" stopIfTrue="1" operator="containsText" text="Probable">
      <formula>NOT(ISERROR(SEARCH("Probable",E20)))</formula>
    </cfRule>
  </conditionalFormatting>
  <conditionalFormatting sqref="E20">
    <cfRule type="containsText" dxfId="36" priority="10" stopIfTrue="1" operator="containsText" text="Inminente">
      <formula>NOT(ISERROR(SEARCH("Inminente",E20)))</formula>
    </cfRule>
  </conditionalFormatting>
  <conditionalFormatting sqref="E23:E24">
    <cfRule type="containsText" dxfId="35" priority="9" stopIfTrue="1" operator="containsText" text="Posible">
      <formula>NOT(ISERROR(SEARCH("Posible",E23)))</formula>
    </cfRule>
  </conditionalFormatting>
  <conditionalFormatting sqref="E23:E24">
    <cfRule type="containsText" dxfId="34" priority="8" stopIfTrue="1" operator="containsText" text="Probable">
      <formula>NOT(ISERROR(SEARCH("Probable",E23)))</formula>
    </cfRule>
  </conditionalFormatting>
  <conditionalFormatting sqref="E23:E24">
    <cfRule type="containsText" dxfId="33" priority="7" stopIfTrue="1" operator="containsText" text="Inminente">
      <formula>NOT(ISERROR(SEARCH("Inminente",E23)))</formula>
    </cfRule>
  </conditionalFormatting>
  <dataValidations count="1">
    <dataValidation type="list" allowBlank="1" showInputMessage="1" showErrorMessage="1" sqref="E6:E12" xr:uid="{00000000-0002-0000-0300-000000000000}">
      <formula1>"Posible, Probable,Inminente"</formula1>
    </dataValidation>
  </dataValidations>
  <printOptions horizontalCentered="1"/>
  <pageMargins left="0.51181102362204722" right="0.51181102362204722" top="0.62992125984251968" bottom="0.59055118110236227" header="0.31496062992125984" footer="0"/>
  <pageSetup scale="48" firstPageNumber="0" fitToHeight="60"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3"/>
  <sheetViews>
    <sheetView view="pageBreakPreview" topLeftCell="A20" zoomScaleNormal="110" zoomScaleSheetLayoutView="100" workbookViewId="0">
      <selection activeCell="E26" sqref="E26"/>
    </sheetView>
  </sheetViews>
  <sheetFormatPr defaultColWidth="11.42578125" defaultRowHeight="11.25"/>
  <cols>
    <col min="1" max="1" width="26.7109375" style="2" customWidth="1"/>
    <col min="2" max="2" width="29.42578125" style="2" customWidth="1"/>
    <col min="3" max="3" width="35" style="2" customWidth="1"/>
    <col min="4" max="4" width="22.28515625" style="2" customWidth="1"/>
    <col min="5" max="16384" width="11.42578125" style="2"/>
  </cols>
  <sheetData>
    <row r="1" spans="1:6" ht="13.9" customHeight="1">
      <c r="A1" s="242" t="s">
        <v>183</v>
      </c>
      <c r="B1" s="242"/>
      <c r="C1" s="242"/>
      <c r="D1" s="242"/>
      <c r="E1" s="83"/>
      <c r="F1" s="84"/>
    </row>
    <row r="2" spans="1:6" ht="13.9" customHeight="1">
      <c r="A2" s="242"/>
      <c r="B2" s="242"/>
      <c r="C2" s="242"/>
      <c r="D2" s="242"/>
      <c r="E2" s="85"/>
      <c r="F2" s="86"/>
    </row>
    <row r="3" spans="1:6" ht="13.9" customHeight="1">
      <c r="A3" s="242"/>
      <c r="B3" s="242"/>
      <c r="C3" s="242"/>
      <c r="D3" s="242"/>
      <c r="E3" s="87"/>
      <c r="F3" s="88"/>
    </row>
    <row r="4" spans="1:6" ht="18" customHeight="1">
      <c r="A4" s="117" t="s">
        <v>19</v>
      </c>
      <c r="B4" s="117" t="s">
        <v>20</v>
      </c>
      <c r="C4" s="117" t="s">
        <v>21</v>
      </c>
      <c r="D4" s="117" t="s">
        <v>22</v>
      </c>
    </row>
    <row r="5" spans="1:6" ht="18.75" customHeight="1">
      <c r="A5" s="239" t="s">
        <v>188</v>
      </c>
      <c r="B5" s="239"/>
      <c r="C5" s="239"/>
      <c r="D5" s="239"/>
    </row>
    <row r="6" spans="1:6" ht="41.25" customHeight="1">
      <c r="A6" s="73" t="s">
        <v>189</v>
      </c>
      <c r="B6" s="73" t="s">
        <v>190</v>
      </c>
      <c r="C6" s="73"/>
      <c r="D6" s="89">
        <v>0</v>
      </c>
    </row>
    <row r="7" spans="1:6" ht="48.75" customHeight="1">
      <c r="A7" s="73" t="s">
        <v>191</v>
      </c>
      <c r="B7" s="73" t="s">
        <v>192</v>
      </c>
      <c r="C7" s="73" t="s">
        <v>193</v>
      </c>
      <c r="D7" s="89">
        <v>0</v>
      </c>
    </row>
    <row r="8" spans="1:6" ht="46.5" customHeight="1">
      <c r="A8" s="73" t="s">
        <v>194</v>
      </c>
      <c r="B8" s="73" t="s">
        <v>195</v>
      </c>
      <c r="C8" s="73" t="s">
        <v>196</v>
      </c>
      <c r="D8" s="89">
        <v>0.5</v>
      </c>
    </row>
    <row r="9" spans="1:6" ht="60.75" customHeight="1">
      <c r="A9" s="73" t="s">
        <v>197</v>
      </c>
      <c r="B9" s="73" t="s">
        <v>198</v>
      </c>
      <c r="C9" s="73" t="s">
        <v>199</v>
      </c>
      <c r="D9" s="89">
        <v>0</v>
      </c>
    </row>
    <row r="10" spans="1:6" ht="125.25" customHeight="1">
      <c r="A10" s="73" t="s">
        <v>200</v>
      </c>
      <c r="B10" s="73" t="s">
        <v>201</v>
      </c>
      <c r="C10" s="73" t="s">
        <v>202</v>
      </c>
      <c r="D10" s="89">
        <v>0.5</v>
      </c>
    </row>
    <row r="11" spans="1:6" ht="78.75" customHeight="1">
      <c r="A11" s="73" t="s">
        <v>203</v>
      </c>
      <c r="B11" s="73" t="s">
        <v>204</v>
      </c>
      <c r="C11" s="73" t="s">
        <v>205</v>
      </c>
      <c r="D11" s="89">
        <v>0.5</v>
      </c>
    </row>
    <row r="12" spans="1:6" ht="60.75" customHeight="1">
      <c r="A12" s="73" t="s">
        <v>206</v>
      </c>
      <c r="B12" s="73" t="s">
        <v>207</v>
      </c>
      <c r="C12" s="90" t="s">
        <v>208</v>
      </c>
      <c r="D12" s="89">
        <v>0</v>
      </c>
    </row>
    <row r="13" spans="1:6" ht="18" customHeight="1">
      <c r="A13" s="244" t="s">
        <v>209</v>
      </c>
      <c r="B13" s="244"/>
      <c r="C13" s="244"/>
      <c r="D13" s="91">
        <f>SUM(D6:D12)/7</f>
        <v>0.21428571428571427</v>
      </c>
    </row>
    <row r="14" spans="1:6" ht="18.75" customHeight="1">
      <c r="A14" s="239" t="s">
        <v>210</v>
      </c>
      <c r="B14" s="239"/>
      <c r="C14" s="239"/>
      <c r="D14" s="239"/>
    </row>
    <row r="15" spans="1:6" ht="46.5" customHeight="1">
      <c r="A15" s="73" t="s">
        <v>211</v>
      </c>
      <c r="B15" s="73" t="s">
        <v>212</v>
      </c>
      <c r="C15" s="73" t="s">
        <v>213</v>
      </c>
      <c r="D15" s="89">
        <v>0</v>
      </c>
    </row>
    <row r="16" spans="1:6" ht="64.5" customHeight="1">
      <c r="A16" s="73" t="s">
        <v>214</v>
      </c>
      <c r="B16" s="73" t="s">
        <v>212</v>
      </c>
      <c r="C16" s="73" t="s">
        <v>215</v>
      </c>
      <c r="D16" s="89">
        <v>0.5</v>
      </c>
    </row>
    <row r="17" spans="1:4" ht="63" customHeight="1">
      <c r="A17" s="73" t="s">
        <v>216</v>
      </c>
      <c r="B17" s="73" t="s">
        <v>217</v>
      </c>
      <c r="C17" s="73" t="s">
        <v>218</v>
      </c>
      <c r="D17" s="89">
        <v>0.5</v>
      </c>
    </row>
    <row r="18" spans="1:4" ht="49.5" customHeight="1">
      <c r="A18" s="73" t="s">
        <v>219</v>
      </c>
      <c r="B18" s="73" t="s">
        <v>220</v>
      </c>
      <c r="C18" s="73" t="s">
        <v>221</v>
      </c>
      <c r="D18" s="89">
        <v>0</v>
      </c>
    </row>
    <row r="19" spans="1:4" ht="52.15" customHeight="1">
      <c r="A19" s="73" t="s">
        <v>222</v>
      </c>
      <c r="B19" s="73" t="s">
        <v>223</v>
      </c>
      <c r="C19" s="73"/>
      <c r="D19" s="89">
        <v>0</v>
      </c>
    </row>
    <row r="20" spans="1:4" ht="18" customHeight="1">
      <c r="A20" s="244" t="s">
        <v>209</v>
      </c>
      <c r="B20" s="244"/>
      <c r="C20" s="244"/>
      <c r="D20" s="91">
        <f>(D15+D16+D17+D18+D19)/5</f>
        <v>0.2</v>
      </c>
    </row>
    <row r="21" spans="1:4" ht="21" customHeight="1">
      <c r="A21" s="239" t="s">
        <v>224</v>
      </c>
      <c r="B21" s="239"/>
      <c r="C21" s="239"/>
      <c r="D21" s="239"/>
    </row>
    <row r="22" spans="1:4" ht="40.15" customHeight="1">
      <c r="A22" s="73" t="s">
        <v>225</v>
      </c>
      <c r="B22" s="73" t="s">
        <v>226</v>
      </c>
      <c r="C22" s="73" t="s">
        <v>227</v>
      </c>
      <c r="D22" s="89" t="s">
        <v>228</v>
      </c>
    </row>
    <row r="23" spans="1:4" ht="48" customHeight="1">
      <c r="A23" s="73" t="s">
        <v>229</v>
      </c>
      <c r="B23" s="73" t="s">
        <v>230</v>
      </c>
      <c r="C23" s="73" t="s">
        <v>231</v>
      </c>
      <c r="D23" s="89">
        <v>1</v>
      </c>
    </row>
    <row r="24" spans="1:4" ht="83.45" customHeight="1">
      <c r="A24" s="73" t="s">
        <v>232</v>
      </c>
      <c r="B24" s="73" t="s">
        <v>233</v>
      </c>
      <c r="C24" s="73" t="s">
        <v>234</v>
      </c>
      <c r="D24" s="89">
        <v>1</v>
      </c>
    </row>
    <row r="25" spans="1:4" ht="18" customHeight="1">
      <c r="A25" s="244" t="s">
        <v>209</v>
      </c>
      <c r="B25" s="244"/>
      <c r="C25" s="244"/>
      <c r="D25" s="91">
        <f>SUM(D22:D24)/3</f>
        <v>0.66666666666666663</v>
      </c>
    </row>
    <row r="26" spans="1:4" ht="30.75" customHeight="1">
      <c r="A26" s="243" t="s">
        <v>235</v>
      </c>
      <c r="B26" s="243"/>
      <c r="C26" s="243"/>
      <c r="D26" s="97">
        <f>D13+D20+D25</f>
        <v>1.0809523809523809</v>
      </c>
    </row>
    <row r="27" spans="1:4">
      <c r="D27" s="3"/>
    </row>
    <row r="28" spans="1:4">
      <c r="D28" s="3"/>
    </row>
    <row r="29" spans="1:4">
      <c r="D29" s="3"/>
    </row>
    <row r="30" spans="1:4">
      <c r="D30" s="3"/>
    </row>
    <row r="31" spans="1:4">
      <c r="D31" s="3"/>
    </row>
    <row r="32" spans="1:4">
      <c r="D32" s="3"/>
    </row>
    <row r="33" spans="4:4">
      <c r="D33" s="4"/>
    </row>
  </sheetData>
  <mergeCells count="8">
    <mergeCell ref="A1:D3"/>
    <mergeCell ref="A26:C26"/>
    <mergeCell ref="A5:D5"/>
    <mergeCell ref="A13:C13"/>
    <mergeCell ref="A14:D14"/>
    <mergeCell ref="A20:C20"/>
    <mergeCell ref="A21:D21"/>
    <mergeCell ref="A25:C25"/>
  </mergeCells>
  <phoneticPr fontId="1" type="noConversion"/>
  <conditionalFormatting sqref="D26">
    <cfRule type="cellIs" dxfId="32" priority="1" stopIfTrue="1" operator="between">
      <formula>2.1</formula>
      <formula>3</formula>
    </cfRule>
    <cfRule type="cellIs" dxfId="31" priority="2" stopIfTrue="1" operator="between">
      <formula>1.1</formula>
      <formula>2</formula>
    </cfRule>
    <cfRule type="cellIs" dxfId="30" priority="3" stopIfTrue="1" operator="between">
      <formula>0</formula>
      <formula>1</formula>
    </cfRule>
  </conditionalFormatting>
  <printOptions horizontalCentered="1"/>
  <pageMargins left="0.78740157480314965" right="0.78740157480314965" top="0.27559055118110237" bottom="0.98425196850393704" header="0.51181102362204722" footer="0"/>
  <pageSetup scale="65"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D184"/>
  <sheetViews>
    <sheetView view="pageBreakPreview" topLeftCell="A29" zoomScaleNormal="75" zoomScaleSheetLayoutView="100" workbookViewId="0">
      <selection activeCell="D24" sqref="D24"/>
    </sheetView>
  </sheetViews>
  <sheetFormatPr defaultColWidth="11.42578125" defaultRowHeight="11.25"/>
  <cols>
    <col min="1" max="1" width="28.140625" style="5" customWidth="1"/>
    <col min="2" max="2" width="29.5703125" style="5" customWidth="1"/>
    <col min="3" max="3" width="32.28515625" style="6" customWidth="1"/>
    <col min="4" max="4" width="20.28515625" style="2" customWidth="1"/>
    <col min="5" max="106" width="11.42578125" style="2"/>
    <col min="107" max="16384" width="11.42578125" style="5"/>
  </cols>
  <sheetData>
    <row r="1" spans="1:106" s="2" customFormat="1" ht="12.6" customHeight="1">
      <c r="A1" s="242" t="s">
        <v>183</v>
      </c>
      <c r="B1" s="242"/>
      <c r="C1" s="242"/>
      <c r="D1" s="242"/>
      <c r="E1" s="17"/>
      <c r="F1" s="17"/>
    </row>
    <row r="2" spans="1:106" s="2" customFormat="1" ht="12.6" customHeight="1">
      <c r="A2" s="242"/>
      <c r="B2" s="242"/>
      <c r="C2" s="242"/>
      <c r="D2" s="242"/>
      <c r="E2" s="18"/>
      <c r="F2" s="18"/>
    </row>
    <row r="3" spans="1:106" s="2" customFormat="1" ht="12.6" customHeight="1">
      <c r="A3" s="242"/>
      <c r="B3" s="242"/>
      <c r="C3" s="242"/>
      <c r="D3" s="242"/>
      <c r="E3" s="18"/>
      <c r="F3" s="18"/>
    </row>
    <row r="4" spans="1:106" ht="21" customHeight="1">
      <c r="A4" s="117" t="s">
        <v>19</v>
      </c>
      <c r="B4" s="117" t="s">
        <v>20</v>
      </c>
      <c r="C4" s="117" t="s">
        <v>21</v>
      </c>
      <c r="D4" s="117" t="s">
        <v>22</v>
      </c>
      <c r="F4" s="22"/>
      <c r="G4" s="22"/>
    </row>
    <row r="5" spans="1:106" ht="12.75" hidden="1" customHeight="1">
      <c r="A5" s="241"/>
      <c r="B5" s="241"/>
      <c r="C5" s="241"/>
      <c r="D5" s="241"/>
    </row>
    <row r="6" spans="1:106" s="7" customFormat="1" ht="15.6" customHeight="1">
      <c r="A6" s="245" t="s">
        <v>236</v>
      </c>
      <c r="B6" s="245"/>
      <c r="C6" s="245"/>
      <c r="D6" s="245"/>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row>
    <row r="7" spans="1:106" s="7" customFormat="1" ht="74.25" customHeight="1">
      <c r="A7" s="92" t="s">
        <v>237</v>
      </c>
      <c r="B7" s="73" t="s">
        <v>238</v>
      </c>
      <c r="C7" s="98" t="s">
        <v>239</v>
      </c>
      <c r="D7" s="89">
        <v>1</v>
      </c>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row>
    <row r="8" spans="1:106" s="7" customFormat="1" ht="60.75" customHeight="1">
      <c r="A8" s="92" t="s">
        <v>240</v>
      </c>
      <c r="B8" s="73" t="s">
        <v>241</v>
      </c>
      <c r="C8" s="98" t="s">
        <v>242</v>
      </c>
      <c r="D8" s="89">
        <v>0.5</v>
      </c>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row>
    <row r="9" spans="1:106" ht="21" customHeight="1">
      <c r="A9" s="246" t="s">
        <v>209</v>
      </c>
      <c r="B9" s="246"/>
      <c r="C9" s="246"/>
      <c r="D9" s="91">
        <f>SUM(D7:D8)/2</f>
        <v>0.75</v>
      </c>
    </row>
    <row r="10" spans="1:106" ht="15.6" customHeight="1">
      <c r="A10" s="239" t="s">
        <v>243</v>
      </c>
      <c r="B10" s="239"/>
      <c r="C10" s="239"/>
      <c r="D10" s="239"/>
    </row>
    <row r="11" spans="1:106" ht="76.5" customHeight="1">
      <c r="A11" s="93" t="s">
        <v>244</v>
      </c>
      <c r="B11" s="94" t="s">
        <v>245</v>
      </c>
      <c r="C11" s="93" t="s">
        <v>246</v>
      </c>
      <c r="D11" s="89">
        <v>0.5</v>
      </c>
    </row>
    <row r="12" spans="1:106" ht="71.25" customHeight="1">
      <c r="A12" s="93" t="s">
        <v>247</v>
      </c>
      <c r="B12" s="94" t="s">
        <v>248</v>
      </c>
      <c r="C12" s="93" t="s">
        <v>249</v>
      </c>
      <c r="D12" s="89">
        <v>0.5</v>
      </c>
    </row>
    <row r="13" spans="1:106" ht="102.75" customHeight="1">
      <c r="A13" s="93" t="s">
        <v>250</v>
      </c>
      <c r="B13" s="94" t="s">
        <v>251</v>
      </c>
      <c r="C13" s="93" t="s">
        <v>252</v>
      </c>
      <c r="D13" s="89">
        <v>1</v>
      </c>
    </row>
    <row r="14" spans="1:106" ht="27" customHeight="1">
      <c r="A14" s="93" t="s">
        <v>253</v>
      </c>
      <c r="B14" s="94" t="s">
        <v>254</v>
      </c>
      <c r="C14" s="93"/>
      <c r="D14" s="89">
        <v>1</v>
      </c>
    </row>
    <row r="15" spans="1:106" ht="60" customHeight="1">
      <c r="A15" s="93" t="s">
        <v>255</v>
      </c>
      <c r="B15" s="73" t="s">
        <v>256</v>
      </c>
      <c r="C15" s="93" t="s">
        <v>257</v>
      </c>
      <c r="D15" s="89">
        <v>1</v>
      </c>
    </row>
    <row r="16" spans="1:106" ht="61.5" customHeight="1">
      <c r="A16" s="93" t="s">
        <v>258</v>
      </c>
      <c r="B16" s="73" t="s">
        <v>259</v>
      </c>
      <c r="C16" s="93" t="s">
        <v>260</v>
      </c>
      <c r="D16" s="89">
        <v>0.5</v>
      </c>
    </row>
    <row r="17" spans="1:4" ht="42.75" customHeight="1">
      <c r="A17" s="93" t="s">
        <v>261</v>
      </c>
      <c r="B17" s="73" t="s">
        <v>262</v>
      </c>
      <c r="C17" s="93" t="s">
        <v>263</v>
      </c>
      <c r="D17" s="89">
        <v>0.5</v>
      </c>
    </row>
    <row r="18" spans="1:4" ht="18" customHeight="1">
      <c r="A18" s="246" t="s">
        <v>209</v>
      </c>
      <c r="B18" s="246"/>
      <c r="C18" s="246"/>
      <c r="D18" s="91">
        <f>SUM(D11:D17)/7</f>
        <v>0.7142857142857143</v>
      </c>
    </row>
    <row r="19" spans="1:4" ht="14.25" customHeight="1">
      <c r="A19" s="239" t="s">
        <v>264</v>
      </c>
      <c r="B19" s="239"/>
      <c r="C19" s="239"/>
      <c r="D19" s="239"/>
    </row>
    <row r="20" spans="1:4" ht="72">
      <c r="A20" s="95" t="s">
        <v>265</v>
      </c>
      <c r="B20" s="96" t="s">
        <v>266</v>
      </c>
      <c r="C20" s="93" t="s">
        <v>267</v>
      </c>
      <c r="D20" s="89">
        <v>1</v>
      </c>
    </row>
    <row r="21" spans="1:4" ht="72">
      <c r="A21" s="93" t="s">
        <v>268</v>
      </c>
      <c r="B21" s="96" t="s">
        <v>266</v>
      </c>
      <c r="C21" s="93" t="s">
        <v>267</v>
      </c>
      <c r="D21" s="89">
        <v>1</v>
      </c>
    </row>
    <row r="22" spans="1:4" ht="46.5" customHeight="1">
      <c r="A22" s="93" t="s">
        <v>269</v>
      </c>
      <c r="B22" s="73" t="s">
        <v>270</v>
      </c>
      <c r="C22" s="93" t="s">
        <v>271</v>
      </c>
      <c r="D22" s="89">
        <v>1</v>
      </c>
    </row>
    <row r="23" spans="1:4" ht="35.25" customHeight="1">
      <c r="A23" s="93" t="s">
        <v>272</v>
      </c>
      <c r="B23" s="96" t="s">
        <v>273</v>
      </c>
      <c r="C23" s="93" t="s">
        <v>274</v>
      </c>
      <c r="D23" s="89">
        <v>1</v>
      </c>
    </row>
    <row r="24" spans="1:4" ht="51.75" customHeight="1">
      <c r="A24" s="93" t="s">
        <v>275</v>
      </c>
      <c r="B24" s="96" t="s">
        <v>276</v>
      </c>
      <c r="C24" s="93"/>
      <c r="D24" s="89">
        <v>0</v>
      </c>
    </row>
    <row r="25" spans="1:4" ht="24.75" customHeight="1">
      <c r="A25" s="246" t="s">
        <v>209</v>
      </c>
      <c r="B25" s="246"/>
      <c r="C25" s="246"/>
      <c r="D25" s="91">
        <f>SUM(D20:D24)/5</f>
        <v>0.8</v>
      </c>
    </row>
    <row r="26" spans="1:4" ht="30" customHeight="1">
      <c r="A26" s="247" t="s">
        <v>235</v>
      </c>
      <c r="B26" s="247"/>
      <c r="C26" s="247"/>
      <c r="D26" s="97">
        <f>D25+D18+D9</f>
        <v>2.2642857142857142</v>
      </c>
    </row>
    <row r="27" spans="1:4" ht="27.75" customHeight="1">
      <c r="A27" s="2"/>
      <c r="B27" s="2"/>
      <c r="C27" s="2"/>
    </row>
    <row r="28" spans="1:4" ht="26.25" customHeight="1">
      <c r="A28" s="2"/>
      <c r="B28" s="2"/>
      <c r="C28" s="2"/>
    </row>
    <row r="29" spans="1:4">
      <c r="A29" s="2"/>
      <c r="B29" s="2"/>
      <c r="C29" s="2"/>
    </row>
    <row r="30" spans="1:4">
      <c r="A30" s="2"/>
      <c r="B30" s="2"/>
      <c r="C30" s="2"/>
    </row>
    <row r="31" spans="1:4">
      <c r="A31" s="2"/>
      <c r="B31" s="2"/>
      <c r="C31" s="2"/>
    </row>
    <row r="32" spans="1:4">
      <c r="A32" s="2"/>
      <c r="B32" s="2"/>
      <c r="C32" s="2"/>
    </row>
    <row r="33" spans="1:3">
      <c r="A33" s="2"/>
      <c r="B33" s="2"/>
      <c r="C33" s="2"/>
    </row>
    <row r="34" spans="1:3">
      <c r="A34" s="2"/>
      <c r="B34" s="2"/>
      <c r="C34" s="2"/>
    </row>
    <row r="35" spans="1:3">
      <c r="A35" s="2"/>
      <c r="B35" s="2"/>
      <c r="C35" s="2"/>
    </row>
    <row r="36" spans="1:3">
      <c r="A36" s="2"/>
      <c r="B36" s="2"/>
      <c r="C36" s="2"/>
    </row>
    <row r="37" spans="1:3">
      <c r="A37" s="2"/>
      <c r="B37" s="2"/>
      <c r="C37" s="2"/>
    </row>
    <row r="38" spans="1:3">
      <c r="A38" s="2"/>
      <c r="B38" s="2"/>
      <c r="C38" s="2"/>
    </row>
    <row r="39" spans="1:3">
      <c r="A39" s="2"/>
      <c r="B39" s="2"/>
      <c r="C39" s="2"/>
    </row>
    <row r="40" spans="1:3">
      <c r="A40" s="2"/>
      <c r="B40" s="2"/>
      <c r="C40" s="2"/>
    </row>
    <row r="41" spans="1:3">
      <c r="A41" s="2"/>
      <c r="B41" s="2"/>
      <c r="C41" s="2"/>
    </row>
    <row r="42" spans="1:3">
      <c r="A42" s="2"/>
      <c r="B42" s="2"/>
      <c r="C42" s="2"/>
    </row>
    <row r="43" spans="1:3">
      <c r="A43" s="2"/>
      <c r="B43" s="2"/>
      <c r="C43" s="2"/>
    </row>
    <row r="44" spans="1:3">
      <c r="A44" s="2"/>
      <c r="B44" s="2"/>
      <c r="C44" s="2"/>
    </row>
    <row r="45" spans="1:3">
      <c r="A45" s="2"/>
      <c r="B45" s="2"/>
      <c r="C45" s="2"/>
    </row>
    <row r="46" spans="1:3">
      <c r="A46" s="2"/>
      <c r="B46" s="2"/>
      <c r="C46" s="2"/>
    </row>
    <row r="47" spans="1:3">
      <c r="A47" s="2"/>
      <c r="B47" s="2"/>
      <c r="C47" s="2"/>
    </row>
    <row r="48" spans="1:3">
      <c r="A48" s="2"/>
      <c r="B48" s="2"/>
      <c r="C48" s="2"/>
    </row>
    <row r="49" spans="1:108">
      <c r="A49" s="2"/>
      <c r="B49" s="2"/>
      <c r="C49" s="2"/>
    </row>
    <row r="50" spans="1:108">
      <c r="A50" s="2"/>
      <c r="B50" s="2"/>
      <c r="C50" s="2"/>
    </row>
    <row r="51" spans="1:108">
      <c r="A51" s="2"/>
      <c r="B51" s="2"/>
      <c r="C51" s="2"/>
    </row>
    <row r="52" spans="1:108">
      <c r="A52" s="2"/>
      <c r="B52" s="2"/>
      <c r="C52" s="2"/>
    </row>
    <row r="53" spans="1:108">
      <c r="A53" s="2"/>
      <c r="B53" s="2"/>
      <c r="C53" s="2"/>
    </row>
    <row r="54" spans="1:108">
      <c r="A54" s="2"/>
      <c r="B54" s="2"/>
      <c r="C54" s="2"/>
    </row>
    <row r="55" spans="1:108">
      <c r="A55" s="2"/>
      <c r="B55" s="2"/>
      <c r="C55" s="2"/>
    </row>
    <row r="56" spans="1:108" s="2" customFormat="1">
      <c r="DC56" s="5"/>
      <c r="DD56" s="5"/>
    </row>
    <row r="57" spans="1:108" s="2" customFormat="1"/>
    <row r="58" spans="1:108" s="2" customFormat="1"/>
    <row r="59" spans="1:108" s="2" customFormat="1"/>
    <row r="60" spans="1:108" s="2" customFormat="1"/>
    <row r="61" spans="1:108" s="2" customFormat="1"/>
    <row r="62" spans="1:108" s="2" customFormat="1"/>
    <row r="63" spans="1:108" s="2" customFormat="1"/>
    <row r="64" spans="1:108"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sheetData>
  <mergeCells count="9">
    <mergeCell ref="A6:D6"/>
    <mergeCell ref="A5:D5"/>
    <mergeCell ref="A1:D3"/>
    <mergeCell ref="A9:C9"/>
    <mergeCell ref="A26:C26"/>
    <mergeCell ref="A10:D10"/>
    <mergeCell ref="A18:C18"/>
    <mergeCell ref="A19:D19"/>
    <mergeCell ref="A25:C25"/>
  </mergeCells>
  <phoneticPr fontId="1" type="noConversion"/>
  <conditionalFormatting sqref="D26">
    <cfRule type="cellIs" dxfId="29" priority="1" stopIfTrue="1" operator="between">
      <formula>2.1</formula>
      <formula>3</formula>
    </cfRule>
    <cfRule type="cellIs" dxfId="28" priority="2" stopIfTrue="1" operator="between">
      <formula>1.1</formula>
      <formula>2</formula>
    </cfRule>
    <cfRule type="cellIs" dxfId="27"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88" firstPageNumber="0" fitToHeight="6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24"/>
  <sheetViews>
    <sheetView tabSelected="1" view="pageBreakPreview" topLeftCell="A18" zoomScaleNormal="75" zoomScaleSheetLayoutView="100" workbookViewId="0">
      <selection activeCell="F23" sqref="F23"/>
    </sheetView>
  </sheetViews>
  <sheetFormatPr defaultColWidth="11.42578125" defaultRowHeight="11.25"/>
  <cols>
    <col min="1" max="1" width="30.28515625" style="2" customWidth="1"/>
    <col min="2" max="2" width="22.140625" style="2" customWidth="1"/>
    <col min="3" max="3" width="73.42578125" style="2" customWidth="1"/>
    <col min="4" max="4" width="14.140625" style="2" customWidth="1"/>
    <col min="5" max="16384" width="11.42578125" style="2"/>
  </cols>
  <sheetData>
    <row r="1" spans="1:6" ht="12" customHeight="1">
      <c r="A1" s="242" t="s">
        <v>183</v>
      </c>
      <c r="B1" s="242"/>
      <c r="C1" s="242"/>
      <c r="D1" s="242"/>
      <c r="E1" s="17"/>
      <c r="F1" s="17"/>
    </row>
    <row r="2" spans="1:6" ht="12" customHeight="1">
      <c r="A2" s="242"/>
      <c r="B2" s="242"/>
      <c r="C2" s="242"/>
      <c r="D2" s="242"/>
      <c r="E2" s="18"/>
      <c r="F2" s="18"/>
    </row>
    <row r="3" spans="1:6" ht="12" customHeight="1">
      <c r="A3" s="242"/>
      <c r="B3" s="242"/>
      <c r="C3" s="242"/>
      <c r="D3" s="242"/>
      <c r="E3" s="18"/>
      <c r="F3" s="18"/>
    </row>
    <row r="4" spans="1:6" ht="16.5" customHeight="1">
      <c r="A4" s="248" t="s">
        <v>19</v>
      </c>
      <c r="B4" s="248" t="s">
        <v>20</v>
      </c>
      <c r="C4" s="248" t="s">
        <v>21</v>
      </c>
      <c r="D4" s="248" t="s">
        <v>22</v>
      </c>
    </row>
    <row r="5" spans="1:6" ht="18" customHeight="1">
      <c r="A5" s="248"/>
      <c r="B5" s="248"/>
      <c r="C5" s="248"/>
      <c r="D5" s="248"/>
    </row>
    <row r="6" spans="1:6" ht="16.149999999999999" customHeight="1">
      <c r="A6" s="239" t="s">
        <v>277</v>
      </c>
      <c r="B6" s="239"/>
      <c r="C6" s="239"/>
      <c r="D6" s="239"/>
    </row>
    <row r="7" spans="1:6" ht="35.25" customHeight="1">
      <c r="A7" s="93" t="s">
        <v>278</v>
      </c>
      <c r="B7" s="73" t="s">
        <v>279</v>
      </c>
      <c r="C7" s="93" t="s">
        <v>280</v>
      </c>
      <c r="D7" s="89">
        <v>0</v>
      </c>
    </row>
    <row r="8" spans="1:6" ht="61.5" customHeight="1">
      <c r="A8" s="93" t="s">
        <v>281</v>
      </c>
      <c r="B8" s="73" t="s">
        <v>282</v>
      </c>
      <c r="C8" s="93" t="s">
        <v>283</v>
      </c>
      <c r="D8" s="89">
        <v>0</v>
      </c>
    </row>
    <row r="9" spans="1:6" ht="49.5" customHeight="1">
      <c r="A9" s="93" t="s">
        <v>284</v>
      </c>
      <c r="B9" s="73" t="s">
        <v>285</v>
      </c>
      <c r="C9" s="93"/>
      <c r="D9" s="89">
        <v>0</v>
      </c>
    </row>
    <row r="10" spans="1:6" ht="24.6" customHeight="1">
      <c r="A10" s="93" t="s">
        <v>286</v>
      </c>
      <c r="B10" s="96" t="s">
        <v>287</v>
      </c>
      <c r="C10" s="93" t="s">
        <v>288</v>
      </c>
      <c r="D10" s="89">
        <v>0</v>
      </c>
    </row>
    <row r="11" spans="1:6" ht="15" customHeight="1">
      <c r="A11" s="246" t="s">
        <v>209</v>
      </c>
      <c r="B11" s="246"/>
      <c r="C11" s="246"/>
      <c r="D11" s="91">
        <f>SUM(D7+D8+D9+D10)/4</f>
        <v>0</v>
      </c>
    </row>
    <row r="12" spans="1:6" ht="21" customHeight="1">
      <c r="A12" s="239" t="s">
        <v>289</v>
      </c>
      <c r="B12" s="239"/>
      <c r="C12" s="239"/>
      <c r="D12" s="239"/>
    </row>
    <row r="13" spans="1:6" ht="64.5" customHeight="1">
      <c r="A13" s="93" t="s">
        <v>290</v>
      </c>
      <c r="B13" s="73" t="s">
        <v>291</v>
      </c>
      <c r="C13" s="93"/>
      <c r="D13" s="89">
        <v>0</v>
      </c>
    </row>
    <row r="14" spans="1:6" ht="29.25" customHeight="1">
      <c r="A14" s="93" t="s">
        <v>292</v>
      </c>
      <c r="B14" s="73" t="s">
        <v>293</v>
      </c>
      <c r="C14" s="93" t="s">
        <v>294</v>
      </c>
      <c r="D14" s="89">
        <v>0</v>
      </c>
    </row>
    <row r="15" spans="1:6" ht="61.5" customHeight="1">
      <c r="A15" s="93" t="s">
        <v>295</v>
      </c>
      <c r="B15" s="73" t="s">
        <v>273</v>
      </c>
      <c r="C15" s="93" t="s">
        <v>296</v>
      </c>
      <c r="D15" s="89">
        <v>1</v>
      </c>
    </row>
    <row r="16" spans="1:6" ht="35.450000000000003" customHeight="1">
      <c r="A16" s="93" t="s">
        <v>297</v>
      </c>
      <c r="B16" s="73" t="s">
        <v>298</v>
      </c>
      <c r="C16" s="93"/>
      <c r="D16" s="89">
        <v>0</v>
      </c>
    </row>
    <row r="17" spans="1:4" ht="20.25" customHeight="1">
      <c r="A17" s="246" t="s">
        <v>209</v>
      </c>
      <c r="B17" s="246"/>
      <c r="C17" s="246"/>
      <c r="D17" s="91">
        <f>SUM(D13:D16)/4</f>
        <v>0.25</v>
      </c>
    </row>
    <row r="18" spans="1:4" ht="18" customHeight="1">
      <c r="A18" s="239" t="s">
        <v>299</v>
      </c>
      <c r="B18" s="239"/>
      <c r="C18" s="239"/>
      <c r="D18" s="239"/>
    </row>
    <row r="19" spans="1:4" ht="128.25" customHeight="1">
      <c r="A19" s="93" t="s">
        <v>300</v>
      </c>
      <c r="B19" s="73" t="s">
        <v>301</v>
      </c>
      <c r="C19" s="93" t="s">
        <v>302</v>
      </c>
      <c r="D19" s="89">
        <v>0</v>
      </c>
    </row>
    <row r="20" spans="1:4" ht="52.5" customHeight="1">
      <c r="A20" s="93" t="s">
        <v>303</v>
      </c>
      <c r="B20" s="73" t="s">
        <v>304</v>
      </c>
      <c r="C20" s="93"/>
      <c r="D20" s="89">
        <v>0</v>
      </c>
    </row>
    <row r="21" spans="1:4" ht="57.75" customHeight="1">
      <c r="A21" s="93" t="s">
        <v>305</v>
      </c>
      <c r="B21" s="94" t="s">
        <v>306</v>
      </c>
      <c r="C21" s="93" t="s">
        <v>307</v>
      </c>
      <c r="D21" s="89">
        <v>0</v>
      </c>
    </row>
    <row r="22" spans="1:4" ht="103.5" customHeight="1">
      <c r="A22" s="93" t="s">
        <v>308</v>
      </c>
      <c r="B22" s="73" t="s">
        <v>309</v>
      </c>
      <c r="C22" s="93" t="s">
        <v>310</v>
      </c>
      <c r="D22" s="89">
        <v>0</v>
      </c>
    </row>
    <row r="23" spans="1:4" ht="16.149999999999999" customHeight="1">
      <c r="A23" s="246" t="s">
        <v>209</v>
      </c>
      <c r="B23" s="246"/>
      <c r="C23" s="246"/>
      <c r="D23" s="91">
        <f>SUM(D19:D22)/4</f>
        <v>0</v>
      </c>
    </row>
    <row r="24" spans="1:4" ht="25.5" customHeight="1">
      <c r="A24" s="247" t="s">
        <v>235</v>
      </c>
      <c r="B24" s="247"/>
      <c r="C24" s="247"/>
      <c r="D24" s="99">
        <f>D11+D17+D23</f>
        <v>0.25</v>
      </c>
    </row>
  </sheetData>
  <mergeCells count="12">
    <mergeCell ref="C4:C5"/>
    <mergeCell ref="A1:D3"/>
    <mergeCell ref="A23:C23"/>
    <mergeCell ref="A24:C24"/>
    <mergeCell ref="D4:D5"/>
    <mergeCell ref="A6:D6"/>
    <mergeCell ref="A11:C11"/>
    <mergeCell ref="A12:D12"/>
    <mergeCell ref="A17:C17"/>
    <mergeCell ref="A18:D18"/>
    <mergeCell ref="A4:A5"/>
    <mergeCell ref="B4:B5"/>
  </mergeCells>
  <phoneticPr fontId="1" type="noConversion"/>
  <conditionalFormatting sqref="D24">
    <cfRule type="cellIs" dxfId="26" priority="1" stopIfTrue="1" operator="between">
      <formula>2.1</formula>
      <formula>3</formula>
    </cfRule>
    <cfRule type="cellIs" dxfId="25" priority="2" stopIfTrue="1" operator="between">
      <formula>1.1</formula>
      <formula>2</formula>
    </cfRule>
    <cfRule type="cellIs" dxfId="24" priority="3" stopIfTrue="1" operator="between">
      <formula>0</formula>
      <formula>1</formula>
    </cfRule>
  </conditionalFormatting>
  <printOptions horizontalCentered="1"/>
  <pageMargins left="0.51181102362204722" right="0.51181102362204722" top="0.62992125984251968" bottom="0.59055118110236227" header="0.31496062992125984" footer="0"/>
  <pageSetup scale="68" firstPageNumber="0" fitToHeight="6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G22"/>
  <sheetViews>
    <sheetView showGridLines="0" zoomScale="90" zoomScaleNormal="90" zoomScaleSheetLayoutView="110" workbookViewId="0">
      <selection activeCell="H28" sqref="H28"/>
    </sheetView>
  </sheetViews>
  <sheetFormatPr defaultColWidth="11.42578125" defaultRowHeight="11.25"/>
  <cols>
    <col min="1" max="1" width="2.5703125" style="1" customWidth="1"/>
    <col min="2" max="2" width="14.140625" style="1" customWidth="1"/>
    <col min="3" max="3" width="13.85546875" style="1" customWidth="1"/>
    <col min="4" max="4" width="15.5703125" style="1" customWidth="1"/>
    <col min="5" max="5" width="15.42578125" style="1" customWidth="1"/>
    <col min="6" max="6" width="14.5703125" style="1" customWidth="1"/>
    <col min="7" max="16384" width="11.42578125" style="1"/>
  </cols>
  <sheetData>
    <row r="1" spans="2:7" ht="12" thickBot="1"/>
    <row r="2" spans="2:7" ht="12" thickBot="1">
      <c r="B2" s="249" t="s">
        <v>113</v>
      </c>
      <c r="C2" s="249"/>
      <c r="D2" s="249" t="s">
        <v>22</v>
      </c>
      <c r="E2" s="249" t="s">
        <v>311</v>
      </c>
      <c r="F2" s="249" t="s">
        <v>6</v>
      </c>
    </row>
    <row r="3" spans="2:7" ht="12" thickBot="1">
      <c r="B3" s="249"/>
      <c r="C3" s="249"/>
      <c r="D3" s="249"/>
      <c r="E3" s="249"/>
      <c r="F3" s="249"/>
    </row>
    <row r="4" spans="2:7" ht="12" thickBot="1">
      <c r="B4" s="249"/>
      <c r="C4" s="251" t="s">
        <v>312</v>
      </c>
      <c r="D4" s="249"/>
      <c r="E4" s="249"/>
      <c r="F4" s="249"/>
    </row>
    <row r="5" spans="2:7" ht="12" thickBot="1">
      <c r="B5" s="250"/>
      <c r="C5" s="252"/>
      <c r="D5" s="249"/>
      <c r="E5" s="250"/>
      <c r="F5" s="250"/>
    </row>
    <row r="6" spans="2:7" ht="13.5" customHeight="1" thickBot="1">
      <c r="B6" s="123" t="s">
        <v>313</v>
      </c>
      <c r="C6" s="124"/>
      <c r="D6" s="265">
        <f>SUM(C7:C9)</f>
        <v>1.0809523809523809</v>
      </c>
      <c r="E6" s="256" t="str">
        <f>IF(D6&lt;=1,"BAJO",IF(D6&lt;=2,"MEDIO",IF(D6&lt;=3,"ALTO")))</f>
        <v>MEDIO</v>
      </c>
      <c r="F6" s="262" t="s">
        <v>185</v>
      </c>
      <c r="G6" s="77">
        <f>D6</f>
        <v>1.0809523809523809</v>
      </c>
    </row>
    <row r="7" spans="2:7" ht="13.5" customHeight="1" thickBot="1">
      <c r="B7" s="9" t="s">
        <v>314</v>
      </c>
      <c r="C7" s="21">
        <f>'V_ Personas'!D13</f>
        <v>0.21428571428571427</v>
      </c>
      <c r="D7" s="266"/>
      <c r="E7" s="257"/>
      <c r="F7" s="263"/>
      <c r="G7" s="78" t="str">
        <f>E6</f>
        <v>MEDIO</v>
      </c>
    </row>
    <row r="8" spans="2:7" ht="12" customHeight="1" thickBot="1">
      <c r="B8" s="9" t="s">
        <v>315</v>
      </c>
      <c r="C8" s="21">
        <f>'V_ Personas'!D20</f>
        <v>0.2</v>
      </c>
      <c r="D8" s="266"/>
      <c r="E8" s="257"/>
      <c r="F8" s="263"/>
      <c r="G8" s="78"/>
    </row>
    <row r="9" spans="2:7" ht="13.5" customHeight="1" thickBot="1">
      <c r="B9" s="9" t="s">
        <v>316</v>
      </c>
      <c r="C9" s="21">
        <f>'V_ Personas'!D25</f>
        <v>0.66666666666666663</v>
      </c>
      <c r="D9" s="267"/>
      <c r="E9" s="258"/>
      <c r="F9" s="264"/>
      <c r="G9" s="78"/>
    </row>
    <row r="10" spans="2:7" ht="13.5" customHeight="1" thickBot="1">
      <c r="B10" s="125" t="s">
        <v>317</v>
      </c>
      <c r="C10" s="126"/>
      <c r="D10" s="265">
        <f>SUM(C11:C13)</f>
        <v>2.2642857142857142</v>
      </c>
      <c r="E10" s="256" t="str">
        <f>IF(D10&lt;=1,"BAJO",IF(D10&lt;=2,"MEDIO",IF(D10&lt;=3,"ALTO")))</f>
        <v>ALTO</v>
      </c>
      <c r="F10" s="253" t="s">
        <v>185</v>
      </c>
      <c r="G10" s="77">
        <f>D10</f>
        <v>2.2642857142857142</v>
      </c>
    </row>
    <row r="11" spans="2:7" ht="12" customHeight="1" thickBot="1">
      <c r="B11" s="8" t="s">
        <v>318</v>
      </c>
      <c r="C11" s="21">
        <f>'V_ Recursos'!D9</f>
        <v>0.75</v>
      </c>
      <c r="D11" s="266"/>
      <c r="E11" s="257"/>
      <c r="F11" s="254"/>
      <c r="G11" s="78" t="str">
        <f>E10</f>
        <v>ALTO</v>
      </c>
    </row>
    <row r="12" spans="2:7" ht="13.5" customHeight="1" thickBot="1">
      <c r="B12" s="8" t="s">
        <v>319</v>
      </c>
      <c r="C12" s="21">
        <f>'V_ Recursos'!D18</f>
        <v>0.7142857142857143</v>
      </c>
      <c r="D12" s="266"/>
      <c r="E12" s="257"/>
      <c r="F12" s="254"/>
      <c r="G12" s="79"/>
    </row>
    <row r="13" spans="2:7" ht="13.5" customHeight="1" thickBot="1">
      <c r="B13" s="8" t="s">
        <v>320</v>
      </c>
      <c r="C13" s="21">
        <f>'V_ Recursos'!D25</f>
        <v>0.8</v>
      </c>
      <c r="D13" s="266"/>
      <c r="E13" s="258"/>
      <c r="F13" s="255"/>
      <c r="G13" s="79"/>
    </row>
    <row r="14" spans="2:7" ht="13.5" customHeight="1" thickBot="1">
      <c r="B14" s="125" t="s">
        <v>118</v>
      </c>
      <c r="C14" s="126"/>
      <c r="D14" s="268">
        <f>SUM(C15:C17)</f>
        <v>0.25</v>
      </c>
      <c r="E14" s="256" t="str">
        <f>IF(D14&lt;=1,"BAJO",IF(D14&lt;=2,"MEDIO",IF(D14&lt;=3,"ALTO")))</f>
        <v>BAJO</v>
      </c>
      <c r="F14" s="259" t="s">
        <v>185</v>
      </c>
      <c r="G14" s="80">
        <f>D14</f>
        <v>0.25</v>
      </c>
    </row>
    <row r="15" spans="2:7" ht="13.5" customHeight="1" thickBot="1">
      <c r="B15" s="8" t="s">
        <v>321</v>
      </c>
      <c r="C15" s="21">
        <f>'V_ Sistemas y Procesos'!D11</f>
        <v>0</v>
      </c>
      <c r="D15" s="266"/>
      <c r="E15" s="257"/>
      <c r="F15" s="260"/>
      <c r="G15" s="81" t="str">
        <f>E14</f>
        <v>BAJO</v>
      </c>
    </row>
    <row r="16" spans="2:7" ht="13.5" customHeight="1" thickBot="1">
      <c r="B16" s="8" t="s">
        <v>322</v>
      </c>
      <c r="C16" s="21">
        <f>'V_ Sistemas y Procesos'!D17</f>
        <v>0.25</v>
      </c>
      <c r="D16" s="266"/>
      <c r="E16" s="257"/>
      <c r="F16" s="260"/>
    </row>
    <row r="17" spans="2:6" ht="13.5" customHeight="1" thickBot="1">
      <c r="B17" s="8" t="s">
        <v>323</v>
      </c>
      <c r="C17" s="21">
        <f>'V_ Sistemas y Procesos'!D23</f>
        <v>0</v>
      </c>
      <c r="D17" s="269"/>
      <c r="E17" s="258"/>
      <c r="F17" s="261"/>
    </row>
    <row r="18" spans="2:6" ht="12" thickBot="1"/>
    <row r="19" spans="2:6" ht="42.75" customHeight="1" thickBot="1">
      <c r="C19" s="114" t="s">
        <v>324</v>
      </c>
      <c r="D19" s="11" t="s">
        <v>325</v>
      </c>
      <c r="E19" s="12" t="s">
        <v>326</v>
      </c>
      <c r="F19" s="10"/>
    </row>
    <row r="20" spans="2:6" ht="11.25" customHeight="1">
      <c r="B20" s="19"/>
      <c r="C20" s="20" t="s">
        <v>327</v>
      </c>
      <c r="D20" s="20" t="s">
        <v>328</v>
      </c>
      <c r="E20" s="20" t="s">
        <v>329</v>
      </c>
      <c r="F20" s="19"/>
    </row>
    <row r="21" spans="2:6" ht="12" customHeight="1">
      <c r="B21" s="19"/>
      <c r="C21" s="20"/>
      <c r="D21" s="20"/>
      <c r="E21" s="19"/>
      <c r="F21" s="19"/>
    </row>
    <row r="22" spans="2:6" ht="12" customHeight="1"/>
  </sheetData>
  <mergeCells count="15">
    <mergeCell ref="F10:F13"/>
    <mergeCell ref="E14:E17"/>
    <mergeCell ref="F14:F17"/>
    <mergeCell ref="F6:F9"/>
    <mergeCell ref="D6:D9"/>
    <mergeCell ref="D10:D13"/>
    <mergeCell ref="D14:D17"/>
    <mergeCell ref="E10:E13"/>
    <mergeCell ref="E6:E9"/>
    <mergeCell ref="B2:B5"/>
    <mergeCell ref="C2:C3"/>
    <mergeCell ref="D2:D5"/>
    <mergeCell ref="E2:E5"/>
    <mergeCell ref="F2:F5"/>
    <mergeCell ref="C4:C5"/>
  </mergeCells>
  <phoneticPr fontId="1" type="noConversion"/>
  <conditionalFormatting sqref="E14">
    <cfRule type="containsText" dxfId="23" priority="4" stopIfTrue="1" operator="containsText" text="ALTO">
      <formula>NOT(ISERROR(SEARCH("ALTO",E14)))</formula>
    </cfRule>
    <cfRule type="containsText" dxfId="22" priority="5" stopIfTrue="1" operator="containsText" text="MEDIO">
      <formula>NOT(ISERROR(SEARCH("MEDIO",E14)))</formula>
    </cfRule>
    <cfRule type="containsText" dxfId="21" priority="6" stopIfTrue="1" operator="containsText" text="BAJO">
      <formula>NOT(ISERROR(SEARCH("BAJO",E14)))</formula>
    </cfRule>
  </conditionalFormatting>
  <conditionalFormatting sqref="E6 E10">
    <cfRule type="containsText" dxfId="20" priority="1" stopIfTrue="1" operator="containsText" text="ALTO">
      <formula>NOT(ISERROR(SEARCH("ALTO",E6)))</formula>
    </cfRule>
    <cfRule type="containsText" dxfId="19" priority="2" stopIfTrue="1" operator="containsText" text="MEDIO">
      <formula>NOT(ISERROR(SEARCH("MEDIO",E6)))</formula>
    </cfRule>
    <cfRule type="containsText" dxfId="18" priority="3" stopIfTrue="1" operator="containsText" text="BAJO">
      <formula>NOT(ISERROR(SEARCH("BAJO",E6)))</formula>
    </cfRule>
  </conditionalFormatting>
  <printOptions horizontalCentered="1" verticalCentered="1"/>
  <pageMargins left="0.70866141732283472" right="0.70866141732283472" top="0.82677165354330717" bottom="0.78740157480314965" header="0.31496062992125984" footer="0"/>
  <pageSetup firstPageNumber="0"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83"/>
  <sheetViews>
    <sheetView view="pageBreakPreview" topLeftCell="A2" zoomScaleNormal="100" zoomScaleSheetLayoutView="100" workbookViewId="0">
      <selection activeCell="X82" sqref="X82"/>
    </sheetView>
  </sheetViews>
  <sheetFormatPr defaultRowHeight="12" customHeight="1"/>
  <cols>
    <col min="1" max="18" width="2.7109375" customWidth="1"/>
    <col min="19" max="19" width="3.140625" customWidth="1"/>
    <col min="20" max="22" width="2.7109375" customWidth="1"/>
    <col min="23" max="23" width="20.85546875" style="111" customWidth="1"/>
    <col min="24" max="24" width="6.42578125" customWidth="1"/>
    <col min="25" max="25" width="76.28515625" customWidth="1"/>
    <col min="26" max="256" width="11.42578125" customWidth="1"/>
  </cols>
  <sheetData>
    <row r="1" spans="1:25" ht="12" customHeight="1" thickBot="1"/>
    <row r="2" spans="1:25" ht="21.75" customHeight="1" thickBot="1">
      <c r="A2" s="303" t="s">
        <v>55</v>
      </c>
      <c r="B2" s="304"/>
      <c r="C2" s="304"/>
      <c r="D2" s="304"/>
      <c r="E2" s="304"/>
      <c r="F2" s="304"/>
      <c r="G2" s="304"/>
      <c r="H2" s="304"/>
      <c r="I2" s="304"/>
      <c r="J2" s="304"/>
      <c r="K2" s="304"/>
      <c r="L2" s="304"/>
      <c r="M2" s="305"/>
      <c r="N2" s="303" t="s">
        <v>330</v>
      </c>
      <c r="O2" s="304"/>
      <c r="P2" s="304"/>
      <c r="Q2" s="304"/>
      <c r="R2" s="304"/>
      <c r="S2" s="304"/>
      <c r="T2" s="304"/>
      <c r="U2" s="304"/>
      <c r="V2" s="305"/>
      <c r="W2" s="119" t="s">
        <v>115</v>
      </c>
      <c r="Y2" s="33"/>
    </row>
    <row r="3" spans="1:25" ht="12" customHeight="1" thickBot="1">
      <c r="A3" s="40"/>
      <c r="B3" s="42"/>
      <c r="C3" s="42"/>
      <c r="D3" s="42"/>
      <c r="E3" s="42"/>
      <c r="F3" s="42"/>
      <c r="G3" s="42"/>
      <c r="H3" s="42"/>
      <c r="I3" s="42"/>
      <c r="J3" s="42"/>
      <c r="K3" s="42"/>
      <c r="L3" s="42"/>
      <c r="M3" s="42"/>
      <c r="N3" s="42"/>
      <c r="O3" s="42"/>
      <c r="P3" s="42"/>
      <c r="Q3" s="42"/>
      <c r="R3" s="42"/>
      <c r="S3" s="42"/>
      <c r="T3" s="42"/>
      <c r="U3" s="42"/>
      <c r="V3" s="42"/>
      <c r="W3" s="112"/>
      <c r="X3" s="33"/>
      <c r="Y3" s="33"/>
    </row>
    <row r="4" spans="1:25" ht="12" customHeight="1">
      <c r="A4" s="282" t="str">
        <f>'Iden_ Amenazas'!A5:F5</f>
        <v>NATURALES</v>
      </c>
      <c r="B4" s="283"/>
      <c r="C4" s="283"/>
      <c r="D4" s="283"/>
      <c r="E4" s="283"/>
      <c r="F4" s="283"/>
      <c r="G4" s="283"/>
      <c r="H4" s="283"/>
      <c r="I4" s="283"/>
      <c r="J4" s="283"/>
      <c r="K4" s="283"/>
      <c r="L4" s="283"/>
      <c r="M4" s="283"/>
      <c r="N4" s="283"/>
      <c r="O4" s="283"/>
      <c r="P4" s="283"/>
      <c r="Q4" s="283"/>
      <c r="R4" s="283"/>
      <c r="S4" s="283"/>
      <c r="T4" s="283"/>
      <c r="U4" s="283"/>
      <c r="V4" s="283"/>
      <c r="W4" s="284"/>
      <c r="X4" s="33"/>
      <c r="Y4" s="33"/>
    </row>
    <row r="5" spans="1:25" ht="12" customHeight="1" thickBot="1">
      <c r="A5" s="285"/>
      <c r="B5" s="286"/>
      <c r="C5" s="286"/>
      <c r="D5" s="286"/>
      <c r="E5" s="286"/>
      <c r="F5" s="286"/>
      <c r="G5" s="286"/>
      <c r="H5" s="286"/>
      <c r="I5" s="286"/>
      <c r="J5" s="286"/>
      <c r="K5" s="286"/>
      <c r="L5" s="286"/>
      <c r="M5" s="286"/>
      <c r="N5" s="286"/>
      <c r="O5" s="286"/>
      <c r="P5" s="286"/>
      <c r="Q5" s="286"/>
      <c r="R5" s="286"/>
      <c r="S5" s="286"/>
      <c r="T5" s="286"/>
      <c r="U5" s="286"/>
      <c r="V5" s="286"/>
      <c r="W5" s="287"/>
      <c r="X5" s="33"/>
      <c r="Y5" s="33"/>
    </row>
    <row r="6" spans="1:25" ht="12" customHeight="1">
      <c r="A6" s="288" t="str">
        <f>'Iden_ Amenazas'!A6</f>
        <v>Movimientos sísmicos</v>
      </c>
      <c r="B6" s="289"/>
      <c r="C6" s="289"/>
      <c r="D6" s="289"/>
      <c r="E6" s="289"/>
      <c r="F6" s="289"/>
      <c r="G6" s="289"/>
      <c r="H6" s="289"/>
      <c r="I6" s="289"/>
      <c r="J6" s="289"/>
      <c r="K6" s="289"/>
      <c r="L6" s="289"/>
      <c r="M6" s="290"/>
      <c r="N6" s="35"/>
      <c r="O6" s="36"/>
      <c r="P6" s="36"/>
      <c r="Q6" s="37"/>
      <c r="R6" s="128" t="str">
        <f>'Consolidado V_'!F10</f>
        <v>t</v>
      </c>
      <c r="S6" s="38"/>
      <c r="T6" s="36"/>
      <c r="U6" s="36"/>
      <c r="V6" s="39"/>
      <c r="W6" s="270" t="s">
        <v>331</v>
      </c>
      <c r="X6" s="33"/>
      <c r="Y6" s="33"/>
    </row>
    <row r="7" spans="1:25" ht="12" customHeight="1">
      <c r="A7" s="276"/>
      <c r="B7" s="277"/>
      <c r="C7" s="277"/>
      <c r="D7" s="277"/>
      <c r="E7" s="277"/>
      <c r="F7" s="277"/>
      <c r="G7" s="277"/>
      <c r="H7" s="277"/>
      <c r="I7" s="277"/>
      <c r="J7" s="277"/>
      <c r="K7" s="277"/>
      <c r="L7" s="277"/>
      <c r="M7" s="278"/>
      <c r="N7" s="40"/>
      <c r="O7" s="41"/>
      <c r="P7" s="42"/>
      <c r="Q7" s="104" t="str">
        <f>'Consolidado V_'!$F$6</f>
        <v>t</v>
      </c>
      <c r="R7" s="43"/>
      <c r="S7" s="44" t="str">
        <f>'Consolidado V_'!F14</f>
        <v>t</v>
      </c>
      <c r="T7" s="42"/>
      <c r="U7" s="42"/>
      <c r="V7" s="45"/>
      <c r="W7" s="271"/>
      <c r="X7" s="33"/>
      <c r="Y7" s="33"/>
    </row>
    <row r="8" spans="1:25" ht="12" customHeight="1" thickBot="1">
      <c r="A8" s="279"/>
      <c r="B8" s="280"/>
      <c r="C8" s="280"/>
      <c r="D8" s="280"/>
      <c r="E8" s="280"/>
      <c r="F8" s="280"/>
      <c r="G8" s="280"/>
      <c r="H8" s="280"/>
      <c r="I8" s="280"/>
      <c r="J8" s="280"/>
      <c r="K8" s="280"/>
      <c r="L8" s="280"/>
      <c r="M8" s="281"/>
      <c r="N8" s="46"/>
      <c r="O8" s="47"/>
      <c r="P8" s="48"/>
      <c r="Q8" s="49"/>
      <c r="R8" s="100" t="str">
        <f>'Iden_ Amenazas'!F6</f>
        <v>t</v>
      </c>
      <c r="S8" s="49"/>
      <c r="T8" s="48"/>
      <c r="U8" s="48"/>
      <c r="V8" s="50"/>
      <c r="W8" s="272"/>
      <c r="X8" s="33"/>
      <c r="Y8" s="33"/>
    </row>
    <row r="9" spans="1:25" ht="12" customHeight="1">
      <c r="A9" s="288" t="str">
        <f>'Iden_ Amenazas'!A7</f>
        <v>Inundaciones</v>
      </c>
      <c r="B9" s="289"/>
      <c r="C9" s="289"/>
      <c r="D9" s="289"/>
      <c r="E9" s="289"/>
      <c r="F9" s="289"/>
      <c r="G9" s="289"/>
      <c r="H9" s="289"/>
      <c r="I9" s="289"/>
      <c r="J9" s="289"/>
      <c r="K9" s="289"/>
      <c r="L9" s="289"/>
      <c r="M9" s="290"/>
      <c r="N9" s="35"/>
      <c r="O9" s="36"/>
      <c r="P9" s="36"/>
      <c r="Q9" s="37"/>
      <c r="R9" s="128" t="str">
        <f>'Consolidado V_'!F10</f>
        <v>t</v>
      </c>
      <c r="S9" s="38"/>
      <c r="T9" s="36"/>
      <c r="U9" s="36"/>
      <c r="V9" s="39"/>
      <c r="W9" s="270" t="s">
        <v>331</v>
      </c>
      <c r="X9" s="33"/>
      <c r="Y9" s="33"/>
    </row>
    <row r="10" spans="1:25" ht="12" customHeight="1">
      <c r="A10" s="276"/>
      <c r="B10" s="277"/>
      <c r="C10" s="277"/>
      <c r="D10" s="277"/>
      <c r="E10" s="277"/>
      <c r="F10" s="277"/>
      <c r="G10" s="277"/>
      <c r="H10" s="277"/>
      <c r="I10" s="277"/>
      <c r="J10" s="277"/>
      <c r="K10" s="277"/>
      <c r="L10" s="277"/>
      <c r="M10" s="278"/>
      <c r="N10" s="40"/>
      <c r="O10" s="41"/>
      <c r="P10" s="42"/>
      <c r="Q10" s="104" t="str">
        <f>'Consolidado V_'!$F$6</f>
        <v>t</v>
      </c>
      <c r="R10" s="43"/>
      <c r="S10" s="44" t="str">
        <f>'Consolidado V_'!F14</f>
        <v>t</v>
      </c>
      <c r="T10" s="42"/>
      <c r="U10" s="42"/>
      <c r="V10" s="45"/>
      <c r="W10" s="271"/>
      <c r="X10" s="33"/>
      <c r="Y10" s="33"/>
    </row>
    <row r="11" spans="1:25" ht="12" customHeight="1" thickBot="1">
      <c r="A11" s="279"/>
      <c r="B11" s="280"/>
      <c r="C11" s="280"/>
      <c r="D11" s="280"/>
      <c r="E11" s="280"/>
      <c r="F11" s="280"/>
      <c r="G11" s="280"/>
      <c r="H11" s="280"/>
      <c r="I11" s="280"/>
      <c r="J11" s="280"/>
      <c r="K11" s="280"/>
      <c r="L11" s="280"/>
      <c r="M11" s="281"/>
      <c r="N11" s="46"/>
      <c r="O11" s="47"/>
      <c r="P11" s="48"/>
      <c r="Q11" s="49"/>
      <c r="R11" s="100" t="str">
        <f>'Iden_ Amenazas'!F7</f>
        <v>t</v>
      </c>
      <c r="S11" s="49"/>
      <c r="T11" s="48"/>
      <c r="U11" s="48"/>
      <c r="V11" s="50"/>
      <c r="W11" s="272"/>
      <c r="X11" s="33"/>
      <c r="Y11" s="33"/>
    </row>
    <row r="12" spans="1:25" ht="12" customHeight="1">
      <c r="A12" s="288" t="str">
        <f>'Iden_ Amenazas'!A8</f>
        <v xml:space="preserve">Desestabilización taludes  </v>
      </c>
      <c r="B12" s="289"/>
      <c r="C12" s="289"/>
      <c r="D12" s="289"/>
      <c r="E12" s="289"/>
      <c r="F12" s="289"/>
      <c r="G12" s="289"/>
      <c r="H12" s="289"/>
      <c r="I12" s="289"/>
      <c r="J12" s="289"/>
      <c r="K12" s="289"/>
      <c r="L12" s="289"/>
      <c r="M12" s="290"/>
      <c r="N12" s="35"/>
      <c r="O12" s="36"/>
      <c r="P12" s="36"/>
      <c r="Q12" s="37"/>
      <c r="R12" s="128" t="str">
        <f>'Consolidado V_'!F10</f>
        <v>t</v>
      </c>
      <c r="S12" s="38"/>
      <c r="T12" s="36"/>
      <c r="U12" s="36"/>
      <c r="V12" s="39"/>
      <c r="W12" s="270" t="s">
        <v>332</v>
      </c>
      <c r="X12" s="33"/>
      <c r="Y12" s="33"/>
    </row>
    <row r="13" spans="1:25" ht="12" customHeight="1">
      <c r="A13" s="276"/>
      <c r="B13" s="277"/>
      <c r="C13" s="277"/>
      <c r="D13" s="277"/>
      <c r="E13" s="277"/>
      <c r="F13" s="277"/>
      <c r="G13" s="277"/>
      <c r="H13" s="277"/>
      <c r="I13" s="277"/>
      <c r="J13" s="277"/>
      <c r="K13" s="277"/>
      <c r="L13" s="277"/>
      <c r="M13" s="278"/>
      <c r="N13" s="40"/>
      <c r="O13" s="41"/>
      <c r="P13" s="42"/>
      <c r="Q13" s="104" t="str">
        <f>'Consolidado V_'!$F$6</f>
        <v>t</v>
      </c>
      <c r="R13" s="43"/>
      <c r="S13" s="44" t="str">
        <f>'Consolidado V_'!F14</f>
        <v>t</v>
      </c>
      <c r="T13" s="42"/>
      <c r="U13" s="42"/>
      <c r="V13" s="45"/>
      <c r="W13" s="271"/>
      <c r="X13" s="33"/>
      <c r="Y13" s="33"/>
    </row>
    <row r="14" spans="1:25" ht="12" customHeight="1" thickBot="1">
      <c r="A14" s="279"/>
      <c r="B14" s="280"/>
      <c r="C14" s="280"/>
      <c r="D14" s="280"/>
      <c r="E14" s="280"/>
      <c r="F14" s="280"/>
      <c r="G14" s="280"/>
      <c r="H14" s="280"/>
      <c r="I14" s="280"/>
      <c r="J14" s="280"/>
      <c r="K14" s="280"/>
      <c r="L14" s="280"/>
      <c r="M14" s="281"/>
      <c r="N14" s="46"/>
      <c r="O14" s="47"/>
      <c r="P14" s="48"/>
      <c r="Q14" s="49"/>
      <c r="R14" s="101" t="str">
        <f>'Iden_ Amenazas'!F8</f>
        <v>t</v>
      </c>
      <c r="S14" s="49"/>
      <c r="T14" s="48"/>
      <c r="U14" s="48"/>
      <c r="V14" s="50"/>
      <c r="W14" s="272"/>
      <c r="X14" s="33"/>
      <c r="Y14" s="33"/>
    </row>
    <row r="15" spans="1:25" ht="12" customHeight="1">
      <c r="A15" s="288" t="str">
        <f>'Iden_ Amenazas'!A9</f>
        <v xml:space="preserve">Incendios forestales  </v>
      </c>
      <c r="B15" s="289"/>
      <c r="C15" s="289"/>
      <c r="D15" s="289"/>
      <c r="E15" s="289"/>
      <c r="F15" s="289"/>
      <c r="G15" s="289"/>
      <c r="H15" s="289"/>
      <c r="I15" s="289"/>
      <c r="J15" s="289"/>
      <c r="K15" s="289"/>
      <c r="L15" s="289"/>
      <c r="M15" s="290"/>
      <c r="N15" s="35"/>
      <c r="O15" s="36"/>
      <c r="P15" s="36"/>
      <c r="Q15" s="37"/>
      <c r="R15" s="128" t="str">
        <f>'Consolidado V_'!F10</f>
        <v>t</v>
      </c>
      <c r="S15" s="38"/>
      <c r="T15" s="36"/>
      <c r="U15" s="36"/>
      <c r="V15" s="39"/>
      <c r="W15" s="270" t="s">
        <v>332</v>
      </c>
      <c r="X15" s="33"/>
      <c r="Y15" s="33"/>
    </row>
    <row r="16" spans="1:25" ht="12" customHeight="1">
      <c r="A16" s="276"/>
      <c r="B16" s="277"/>
      <c r="C16" s="277"/>
      <c r="D16" s="277"/>
      <c r="E16" s="277"/>
      <c r="F16" s="277"/>
      <c r="G16" s="277"/>
      <c r="H16" s="277"/>
      <c r="I16" s="277"/>
      <c r="J16" s="277"/>
      <c r="K16" s="277"/>
      <c r="L16" s="277"/>
      <c r="M16" s="278"/>
      <c r="N16" s="40"/>
      <c r="O16" s="41"/>
      <c r="P16" s="42"/>
      <c r="Q16" s="104" t="str">
        <f>'Consolidado V_'!$F$6</f>
        <v>t</v>
      </c>
      <c r="R16" s="43"/>
      <c r="S16" s="44" t="str">
        <f>'Consolidado V_'!F14</f>
        <v>t</v>
      </c>
      <c r="T16" s="42"/>
      <c r="U16" s="42"/>
      <c r="V16" s="45"/>
      <c r="W16" s="271"/>
      <c r="X16" s="33"/>
      <c r="Y16" s="33"/>
    </row>
    <row r="17" spans="1:26" ht="12" customHeight="1" thickBot="1">
      <c r="A17" s="279"/>
      <c r="B17" s="280"/>
      <c r="C17" s="280"/>
      <c r="D17" s="280"/>
      <c r="E17" s="280"/>
      <c r="F17" s="280"/>
      <c r="G17" s="280"/>
      <c r="H17" s="280"/>
      <c r="I17" s="280"/>
      <c r="J17" s="280"/>
      <c r="K17" s="280"/>
      <c r="L17" s="280"/>
      <c r="M17" s="281"/>
      <c r="N17" s="46"/>
      <c r="O17" s="47"/>
      <c r="P17" s="48"/>
      <c r="Q17" s="49"/>
      <c r="R17" s="101" t="str">
        <f>'Iden_ Amenazas'!F9</f>
        <v>t</v>
      </c>
      <c r="S17" s="49"/>
      <c r="T17" s="48"/>
      <c r="U17" s="48"/>
      <c r="V17" s="50"/>
      <c r="W17" s="272"/>
      <c r="X17" s="33"/>
      <c r="Y17" s="33"/>
    </row>
    <row r="18" spans="1:26" ht="12" customHeight="1">
      <c r="A18" s="288" t="str">
        <f>'Iden_ Amenazas'!A10</f>
        <v>Tormentas eléctricas</v>
      </c>
      <c r="B18" s="289"/>
      <c r="C18" s="289"/>
      <c r="D18" s="289"/>
      <c r="E18" s="289"/>
      <c r="F18" s="289"/>
      <c r="G18" s="289"/>
      <c r="H18" s="289"/>
      <c r="I18" s="289"/>
      <c r="J18" s="289"/>
      <c r="K18" s="289"/>
      <c r="L18" s="289"/>
      <c r="M18" s="290"/>
      <c r="N18" s="35"/>
      <c r="O18" s="36"/>
      <c r="P18" s="36"/>
      <c r="Q18" s="37"/>
      <c r="R18" s="128" t="str">
        <f>'Consolidado V_'!F10</f>
        <v>t</v>
      </c>
      <c r="S18" s="38"/>
      <c r="T18" s="36"/>
      <c r="U18" s="36"/>
      <c r="V18" s="39"/>
      <c r="W18" s="270" t="s">
        <v>332</v>
      </c>
      <c r="X18" s="33"/>
      <c r="Y18" s="33"/>
    </row>
    <row r="19" spans="1:26" ht="12" customHeight="1">
      <c r="A19" s="276"/>
      <c r="B19" s="277"/>
      <c r="C19" s="277"/>
      <c r="D19" s="277"/>
      <c r="E19" s="277"/>
      <c r="F19" s="277"/>
      <c r="G19" s="277"/>
      <c r="H19" s="277"/>
      <c r="I19" s="277"/>
      <c r="J19" s="277"/>
      <c r="K19" s="277"/>
      <c r="L19" s="277"/>
      <c r="M19" s="278"/>
      <c r="N19" s="40"/>
      <c r="O19" s="41"/>
      <c r="P19" s="42"/>
      <c r="Q19" s="104" t="str">
        <f>'Consolidado V_'!$F$6</f>
        <v>t</v>
      </c>
      <c r="R19" s="43"/>
      <c r="S19" s="44" t="str">
        <f>'Consolidado V_'!F14</f>
        <v>t</v>
      </c>
      <c r="T19" s="42"/>
      <c r="U19" s="42"/>
      <c r="V19" s="45"/>
      <c r="W19" s="271"/>
      <c r="X19" s="33"/>
      <c r="Y19" s="33"/>
    </row>
    <row r="20" spans="1:26" ht="12" customHeight="1" thickBot="1">
      <c r="A20" s="279"/>
      <c r="B20" s="280"/>
      <c r="C20" s="280"/>
      <c r="D20" s="280"/>
      <c r="E20" s="280"/>
      <c r="F20" s="280"/>
      <c r="G20" s="280"/>
      <c r="H20" s="280"/>
      <c r="I20" s="280"/>
      <c r="J20" s="280"/>
      <c r="K20" s="280"/>
      <c r="L20" s="280"/>
      <c r="M20" s="281"/>
      <c r="N20" s="46"/>
      <c r="O20" s="47"/>
      <c r="P20" s="48"/>
      <c r="Q20" s="49"/>
      <c r="R20" s="100" t="str">
        <f>'Iden_ Amenazas'!F10</f>
        <v>t</v>
      </c>
      <c r="S20" s="49"/>
      <c r="T20" s="48"/>
      <c r="U20" s="48"/>
      <c r="V20" s="50"/>
      <c r="W20" s="272"/>
      <c r="X20" s="33"/>
      <c r="Y20" s="33"/>
    </row>
    <row r="21" spans="1:26" ht="12" customHeight="1">
      <c r="A21" s="288" t="str">
        <f>'Iden_ Amenazas'!A11</f>
        <v xml:space="preserve">Picaduras y Mordeduras </v>
      </c>
      <c r="B21" s="289"/>
      <c r="C21" s="289"/>
      <c r="D21" s="289"/>
      <c r="E21" s="289"/>
      <c r="F21" s="289"/>
      <c r="G21" s="289"/>
      <c r="H21" s="289"/>
      <c r="I21" s="289"/>
      <c r="J21" s="289"/>
      <c r="K21" s="289"/>
      <c r="L21" s="289"/>
      <c r="M21" s="290"/>
      <c r="N21" s="35"/>
      <c r="O21" s="36"/>
      <c r="P21" s="36"/>
      <c r="Q21" s="37"/>
      <c r="R21" s="104" t="str">
        <f>'Consolidado V_'!F10</f>
        <v>t</v>
      </c>
      <c r="S21" s="38"/>
      <c r="T21" s="36"/>
      <c r="U21" s="36"/>
      <c r="V21" s="39"/>
      <c r="W21" s="300" t="s">
        <v>332</v>
      </c>
      <c r="X21" s="33"/>
      <c r="Y21" s="33"/>
      <c r="Z21" s="33"/>
    </row>
    <row r="22" spans="1:26" ht="12" customHeight="1">
      <c r="A22" s="276"/>
      <c r="B22" s="277"/>
      <c r="C22" s="277"/>
      <c r="D22" s="277"/>
      <c r="E22" s="277"/>
      <c r="F22" s="277"/>
      <c r="G22" s="277"/>
      <c r="H22" s="277"/>
      <c r="I22" s="277"/>
      <c r="J22" s="277"/>
      <c r="K22" s="277"/>
      <c r="L22" s="277"/>
      <c r="M22" s="278"/>
      <c r="N22" s="40"/>
      <c r="O22" s="41"/>
      <c r="P22" s="42"/>
      <c r="Q22" s="104" t="str">
        <f>'Consolidado V_'!$F$6</f>
        <v>t</v>
      </c>
      <c r="R22" s="43"/>
      <c r="S22" s="44" t="str">
        <f>'Consolidado V_'!F14</f>
        <v>t</v>
      </c>
      <c r="T22" s="42"/>
      <c r="U22" s="42"/>
      <c r="V22" s="45"/>
      <c r="W22" s="301"/>
      <c r="X22" s="33"/>
      <c r="Y22" s="34" t="s">
        <v>34</v>
      </c>
      <c r="Z22" s="54"/>
    </row>
    <row r="23" spans="1:26" ht="12" customHeight="1" thickBot="1">
      <c r="A23" s="279"/>
      <c r="B23" s="280"/>
      <c r="C23" s="280"/>
      <c r="D23" s="280"/>
      <c r="E23" s="280"/>
      <c r="F23" s="280"/>
      <c r="G23" s="280"/>
      <c r="H23" s="280"/>
      <c r="I23" s="280"/>
      <c r="J23" s="280"/>
      <c r="K23" s="280"/>
      <c r="L23" s="280"/>
      <c r="M23" s="281"/>
      <c r="N23" s="46"/>
      <c r="O23" s="47"/>
      <c r="P23" s="48"/>
      <c r="Q23" s="49"/>
      <c r="R23" s="101" t="str">
        <f>'Iden_ Amenazas'!F11</f>
        <v>t</v>
      </c>
      <c r="S23" s="49"/>
      <c r="T23" s="48"/>
      <c r="U23" s="48"/>
      <c r="V23" s="50"/>
      <c r="W23" s="302"/>
      <c r="X23" s="33"/>
      <c r="Y23" s="33"/>
      <c r="Z23" s="33"/>
    </row>
    <row r="24" spans="1:26" ht="12" customHeight="1">
      <c r="A24" s="291" t="str">
        <f>'Iden_ Amenazas'!A12</f>
        <v>Pandemias</v>
      </c>
      <c r="B24" s="292"/>
      <c r="C24" s="292"/>
      <c r="D24" s="292"/>
      <c r="E24" s="292"/>
      <c r="F24" s="292"/>
      <c r="G24" s="292"/>
      <c r="H24" s="292"/>
      <c r="I24" s="292"/>
      <c r="J24" s="292"/>
      <c r="K24" s="292"/>
      <c r="L24" s="292"/>
      <c r="M24" s="293"/>
      <c r="N24" s="35"/>
      <c r="O24" s="36"/>
      <c r="P24" s="36"/>
      <c r="Q24" s="37"/>
      <c r="R24" s="128" t="str">
        <f>'Consolidado V_'!F10</f>
        <v>t</v>
      </c>
      <c r="S24" s="38"/>
      <c r="T24" s="36"/>
      <c r="U24" s="36"/>
      <c r="V24" s="39"/>
      <c r="W24" s="270" t="s">
        <v>331</v>
      </c>
      <c r="X24" s="33"/>
      <c r="Y24" s="33"/>
      <c r="Z24" s="33"/>
    </row>
    <row r="25" spans="1:26" ht="12" customHeight="1">
      <c r="A25" s="294"/>
      <c r="B25" s="295"/>
      <c r="C25" s="295"/>
      <c r="D25" s="295"/>
      <c r="E25" s="295"/>
      <c r="F25" s="295"/>
      <c r="G25" s="295"/>
      <c r="H25" s="295"/>
      <c r="I25" s="295"/>
      <c r="J25" s="295"/>
      <c r="K25" s="295"/>
      <c r="L25" s="295"/>
      <c r="M25" s="296"/>
      <c r="N25" s="40"/>
      <c r="O25" s="41"/>
      <c r="P25" s="42"/>
      <c r="Q25" s="104" t="str">
        <f>'Consolidado V_'!$F$6</f>
        <v>t</v>
      </c>
      <c r="R25" s="43"/>
      <c r="S25" s="44" t="str">
        <f>'Consolidado V_'!F14</f>
        <v>t</v>
      </c>
      <c r="T25" s="42"/>
      <c r="U25" s="42"/>
      <c r="V25" s="45"/>
      <c r="W25" s="271"/>
      <c r="X25" s="33"/>
      <c r="Y25" s="33"/>
      <c r="Z25" s="33"/>
    </row>
    <row r="26" spans="1:26" ht="12" customHeight="1" thickBot="1">
      <c r="A26" s="297"/>
      <c r="B26" s="298"/>
      <c r="C26" s="298"/>
      <c r="D26" s="298"/>
      <c r="E26" s="298"/>
      <c r="F26" s="298"/>
      <c r="G26" s="298"/>
      <c r="H26" s="298"/>
      <c r="I26" s="298"/>
      <c r="J26" s="298"/>
      <c r="K26" s="298"/>
      <c r="L26" s="298"/>
      <c r="M26" s="299"/>
      <c r="N26" s="46"/>
      <c r="O26" s="47"/>
      <c r="P26" s="48"/>
      <c r="Q26" s="49"/>
      <c r="R26" s="109" t="str">
        <f>'Iden_ Amenazas'!F12</f>
        <v>t</v>
      </c>
      <c r="S26" s="49"/>
      <c r="T26" s="48"/>
      <c r="U26" s="48"/>
      <c r="V26" s="50"/>
      <c r="W26" s="272"/>
      <c r="X26" s="33"/>
      <c r="Y26" s="33"/>
      <c r="Z26" s="33"/>
    </row>
    <row r="27" spans="1:26" ht="12" customHeight="1">
      <c r="A27" s="282" t="str">
        <f>'Iden_ Amenazas'!A13:F13</f>
        <v>TECNOLÓGICOS</v>
      </c>
      <c r="B27" s="283"/>
      <c r="C27" s="283"/>
      <c r="D27" s="283"/>
      <c r="E27" s="283"/>
      <c r="F27" s="283"/>
      <c r="G27" s="283"/>
      <c r="H27" s="283"/>
      <c r="I27" s="283"/>
      <c r="J27" s="283"/>
      <c r="K27" s="283"/>
      <c r="L27" s="283"/>
      <c r="M27" s="283"/>
      <c r="N27" s="283"/>
      <c r="O27" s="283"/>
      <c r="P27" s="283"/>
      <c r="Q27" s="283"/>
      <c r="R27" s="283"/>
      <c r="S27" s="283"/>
      <c r="T27" s="283"/>
      <c r="U27" s="283"/>
      <c r="V27" s="283"/>
      <c r="W27" s="284"/>
      <c r="X27" s="33"/>
      <c r="Y27" s="33"/>
      <c r="Z27" s="33"/>
    </row>
    <row r="28" spans="1:26" ht="12" customHeight="1" thickBot="1">
      <c r="A28" s="285"/>
      <c r="B28" s="286"/>
      <c r="C28" s="286"/>
      <c r="D28" s="286"/>
      <c r="E28" s="286"/>
      <c r="F28" s="286"/>
      <c r="G28" s="286"/>
      <c r="H28" s="286"/>
      <c r="I28" s="286"/>
      <c r="J28" s="286"/>
      <c r="K28" s="286"/>
      <c r="L28" s="286"/>
      <c r="M28" s="286"/>
      <c r="N28" s="286"/>
      <c r="O28" s="286"/>
      <c r="P28" s="286"/>
      <c r="Q28" s="286"/>
      <c r="R28" s="286"/>
      <c r="S28" s="286"/>
      <c r="T28" s="286"/>
      <c r="U28" s="286"/>
      <c r="V28" s="286"/>
      <c r="W28" s="287"/>
      <c r="X28" s="33"/>
      <c r="Y28" s="33"/>
      <c r="Z28" s="33"/>
    </row>
    <row r="29" spans="1:26" ht="12" customHeight="1">
      <c r="A29" s="288" t="str">
        <f>'Iden_ Amenazas'!A14</f>
        <v>Incendios</v>
      </c>
      <c r="B29" s="289"/>
      <c r="C29" s="289"/>
      <c r="D29" s="289"/>
      <c r="E29" s="289"/>
      <c r="F29" s="289"/>
      <c r="G29" s="289"/>
      <c r="H29" s="289"/>
      <c r="I29" s="289"/>
      <c r="J29" s="289"/>
      <c r="K29" s="289"/>
      <c r="L29" s="289"/>
      <c r="M29" s="290"/>
      <c r="N29" s="35"/>
      <c r="O29" s="36"/>
      <c r="P29" s="36"/>
      <c r="Q29" s="37"/>
      <c r="R29" s="128" t="str">
        <f>'Consolidado V_'!F10</f>
        <v>t</v>
      </c>
      <c r="S29" s="38"/>
      <c r="T29" s="36"/>
      <c r="U29" s="36"/>
      <c r="V29" s="39"/>
      <c r="W29" s="270" t="s">
        <v>331</v>
      </c>
      <c r="X29" s="33"/>
      <c r="Y29" s="33"/>
      <c r="Z29" s="33"/>
    </row>
    <row r="30" spans="1:26" ht="12" customHeight="1">
      <c r="A30" s="276"/>
      <c r="B30" s="277"/>
      <c r="C30" s="277"/>
      <c r="D30" s="277"/>
      <c r="E30" s="277"/>
      <c r="F30" s="277"/>
      <c r="G30" s="277"/>
      <c r="H30" s="277"/>
      <c r="I30" s="277"/>
      <c r="J30" s="277"/>
      <c r="K30" s="277"/>
      <c r="L30" s="277"/>
      <c r="M30" s="278"/>
      <c r="N30" s="40"/>
      <c r="O30" s="41"/>
      <c r="P30" s="42"/>
      <c r="Q30" s="104" t="str">
        <f>'Consolidado V_'!$F$6</f>
        <v>t</v>
      </c>
      <c r="R30" s="43"/>
      <c r="S30" s="44" t="str">
        <f>'Consolidado V_'!F14</f>
        <v>t</v>
      </c>
      <c r="T30" s="42"/>
      <c r="U30" s="42"/>
      <c r="V30" s="45"/>
      <c r="W30" s="271"/>
      <c r="X30" s="33"/>
      <c r="Y30" s="33"/>
      <c r="Z30" s="33"/>
    </row>
    <row r="31" spans="1:26" ht="12" customHeight="1" thickBot="1">
      <c r="A31" s="279"/>
      <c r="B31" s="280"/>
      <c r="C31" s="280"/>
      <c r="D31" s="280"/>
      <c r="E31" s="280"/>
      <c r="F31" s="280"/>
      <c r="G31" s="280"/>
      <c r="H31" s="280"/>
      <c r="I31" s="280"/>
      <c r="J31" s="280"/>
      <c r="K31" s="280"/>
      <c r="L31" s="280"/>
      <c r="M31" s="281"/>
      <c r="N31" s="46"/>
      <c r="O31" s="47"/>
      <c r="P31" s="48"/>
      <c r="Q31" s="49"/>
      <c r="R31" s="100" t="str">
        <f>'Iden_ Amenazas'!F14</f>
        <v>t</v>
      </c>
      <c r="S31" s="47"/>
      <c r="T31" s="48"/>
      <c r="U31" s="48"/>
      <c r="V31" s="50"/>
      <c r="W31" s="272"/>
      <c r="X31" s="33"/>
      <c r="Y31" s="33"/>
      <c r="Z31" s="33"/>
    </row>
    <row r="32" spans="1:26" ht="12" customHeight="1">
      <c r="A32" s="288" t="str">
        <f>'Iden_ Amenazas'!A15</f>
        <v>Explosiones</v>
      </c>
      <c r="B32" s="289"/>
      <c r="C32" s="289"/>
      <c r="D32" s="289"/>
      <c r="E32" s="289"/>
      <c r="F32" s="289"/>
      <c r="G32" s="289"/>
      <c r="H32" s="289"/>
      <c r="I32" s="289"/>
      <c r="J32" s="289"/>
      <c r="K32" s="289"/>
      <c r="L32" s="289"/>
      <c r="M32" s="290"/>
      <c r="N32" s="35"/>
      <c r="O32" s="36"/>
      <c r="P32" s="36"/>
      <c r="Q32" s="37"/>
      <c r="R32" s="128" t="str">
        <f>'Consolidado V_'!F10</f>
        <v>t</v>
      </c>
      <c r="S32" s="38"/>
      <c r="T32" s="36"/>
      <c r="U32" s="36"/>
      <c r="V32" s="39"/>
      <c r="W32" s="270" t="s">
        <v>332</v>
      </c>
      <c r="X32" s="33"/>
      <c r="Y32" s="33"/>
      <c r="Z32" s="33"/>
    </row>
    <row r="33" spans="1:26" ht="12" customHeight="1">
      <c r="A33" s="276"/>
      <c r="B33" s="277"/>
      <c r="C33" s="277"/>
      <c r="D33" s="277"/>
      <c r="E33" s="277"/>
      <c r="F33" s="277"/>
      <c r="G33" s="277"/>
      <c r="H33" s="277"/>
      <c r="I33" s="277"/>
      <c r="J33" s="277"/>
      <c r="K33" s="277"/>
      <c r="L33" s="277"/>
      <c r="M33" s="278"/>
      <c r="N33" s="40"/>
      <c r="O33" s="41"/>
      <c r="P33" s="42"/>
      <c r="Q33" s="104" t="str">
        <f>'Consolidado V_'!$F$6</f>
        <v>t</v>
      </c>
      <c r="R33" s="43"/>
      <c r="S33" s="44" t="str">
        <f>'Consolidado V_'!F14</f>
        <v>t</v>
      </c>
      <c r="T33" s="42"/>
      <c r="U33" s="42"/>
      <c r="V33" s="45"/>
      <c r="W33" s="271"/>
      <c r="X33" s="33"/>
      <c r="Y33" s="33"/>
      <c r="Z33" s="33"/>
    </row>
    <row r="34" spans="1:26" ht="12" customHeight="1" thickBot="1">
      <c r="A34" s="279"/>
      <c r="B34" s="280"/>
      <c r="C34" s="280"/>
      <c r="D34" s="280"/>
      <c r="E34" s="280"/>
      <c r="F34" s="280"/>
      <c r="G34" s="280"/>
      <c r="H34" s="280"/>
      <c r="I34" s="280"/>
      <c r="J34" s="280"/>
      <c r="K34" s="280"/>
      <c r="L34" s="280"/>
      <c r="M34" s="281"/>
      <c r="N34" s="46"/>
      <c r="O34" s="47"/>
      <c r="P34" s="48"/>
      <c r="Q34" s="49"/>
      <c r="R34" s="101" t="str">
        <f>'Iden_ Amenazas'!F15</f>
        <v>t</v>
      </c>
      <c r="S34" s="47"/>
      <c r="T34" s="48"/>
      <c r="U34" s="48"/>
      <c r="V34" s="50"/>
      <c r="W34" s="272"/>
      <c r="X34" s="33"/>
      <c r="Y34" s="33"/>
      <c r="Z34" s="33"/>
    </row>
    <row r="35" spans="1:26" ht="12" customHeight="1">
      <c r="A35" s="288" t="str">
        <f>'Iden_ Amenazas'!A16</f>
        <v xml:space="preserve">Derrames </v>
      </c>
      <c r="B35" s="289"/>
      <c r="C35" s="289"/>
      <c r="D35" s="289"/>
      <c r="E35" s="289"/>
      <c r="F35" s="289"/>
      <c r="G35" s="289"/>
      <c r="H35" s="289"/>
      <c r="I35" s="289"/>
      <c r="J35" s="289"/>
      <c r="K35" s="289"/>
      <c r="L35" s="289"/>
      <c r="M35" s="290"/>
      <c r="N35" s="35"/>
      <c r="O35" s="36"/>
      <c r="P35" s="36"/>
      <c r="Q35" s="37"/>
      <c r="R35" s="128" t="str">
        <f>'Consolidado V_'!F10</f>
        <v>t</v>
      </c>
      <c r="S35" s="38"/>
      <c r="T35" s="36"/>
      <c r="U35" s="36"/>
      <c r="V35" s="39"/>
      <c r="W35" s="270" t="s">
        <v>332</v>
      </c>
      <c r="X35" s="33"/>
      <c r="Y35" s="33"/>
      <c r="Z35" s="33"/>
    </row>
    <row r="36" spans="1:26" ht="12" customHeight="1">
      <c r="A36" s="276"/>
      <c r="B36" s="277"/>
      <c r="C36" s="277"/>
      <c r="D36" s="277"/>
      <c r="E36" s="277"/>
      <c r="F36" s="277"/>
      <c r="G36" s="277"/>
      <c r="H36" s="277"/>
      <c r="I36" s="277"/>
      <c r="J36" s="277"/>
      <c r="K36" s="277"/>
      <c r="L36" s="277"/>
      <c r="M36" s="278"/>
      <c r="N36" s="40"/>
      <c r="O36" s="41"/>
      <c r="P36" s="42"/>
      <c r="Q36" s="104" t="str">
        <f>'Consolidado V_'!$F$6</f>
        <v>t</v>
      </c>
      <c r="R36" s="43"/>
      <c r="S36" s="44" t="str">
        <f>'Consolidado V_'!F14</f>
        <v>t</v>
      </c>
      <c r="T36" s="42"/>
      <c r="U36" s="42"/>
      <c r="V36" s="45"/>
      <c r="W36" s="271"/>
      <c r="X36" s="33"/>
      <c r="Y36" s="33"/>
      <c r="Z36" s="33"/>
    </row>
    <row r="37" spans="1:26" ht="12" customHeight="1" thickBot="1">
      <c r="A37" s="279"/>
      <c r="B37" s="280"/>
      <c r="C37" s="280"/>
      <c r="D37" s="280"/>
      <c r="E37" s="280"/>
      <c r="F37" s="280"/>
      <c r="G37" s="280"/>
      <c r="H37" s="280"/>
      <c r="I37" s="280"/>
      <c r="J37" s="280"/>
      <c r="K37" s="280"/>
      <c r="L37" s="280"/>
      <c r="M37" s="281"/>
      <c r="N37" s="46"/>
      <c r="O37" s="47"/>
      <c r="P37" s="48"/>
      <c r="Q37" s="49"/>
      <c r="R37" s="101" t="str">
        <f>'Iden_ Amenazas'!F16</f>
        <v>t</v>
      </c>
      <c r="S37" s="47"/>
      <c r="T37" s="48"/>
      <c r="U37" s="48"/>
      <c r="V37" s="50"/>
      <c r="W37" s="272"/>
      <c r="X37" s="33"/>
      <c r="Y37" s="33"/>
      <c r="Z37" s="33"/>
    </row>
    <row r="38" spans="1:26" ht="12" customHeight="1">
      <c r="A38" s="288" t="str">
        <f>'Iden_ Amenazas'!A17</f>
        <v>Contaminación de Aguas</v>
      </c>
      <c r="B38" s="289"/>
      <c r="C38" s="289"/>
      <c r="D38" s="289"/>
      <c r="E38" s="289"/>
      <c r="F38" s="289"/>
      <c r="G38" s="289"/>
      <c r="H38" s="289"/>
      <c r="I38" s="289"/>
      <c r="J38" s="289"/>
      <c r="K38" s="289"/>
      <c r="L38" s="289"/>
      <c r="M38" s="290"/>
      <c r="N38" s="35"/>
      <c r="O38" s="36"/>
      <c r="P38" s="36"/>
      <c r="Q38" s="37"/>
      <c r="R38" s="128" t="str">
        <f>'Consolidado V_'!F10</f>
        <v>t</v>
      </c>
      <c r="S38" s="38"/>
      <c r="T38" s="36"/>
      <c r="U38" s="36"/>
      <c r="V38" s="39"/>
      <c r="W38" s="270" t="s">
        <v>332</v>
      </c>
      <c r="X38" s="33"/>
      <c r="Y38" s="33"/>
      <c r="Z38" s="33"/>
    </row>
    <row r="39" spans="1:26" ht="12" customHeight="1">
      <c r="A39" s="276"/>
      <c r="B39" s="277"/>
      <c r="C39" s="277"/>
      <c r="D39" s="277"/>
      <c r="E39" s="277"/>
      <c r="F39" s="277"/>
      <c r="G39" s="277"/>
      <c r="H39" s="277"/>
      <c r="I39" s="277"/>
      <c r="J39" s="277"/>
      <c r="K39" s="277"/>
      <c r="L39" s="277"/>
      <c r="M39" s="278"/>
      <c r="N39" s="40"/>
      <c r="O39" s="41"/>
      <c r="P39" s="42"/>
      <c r="Q39" s="104" t="str">
        <f>'Consolidado V_'!$F$6</f>
        <v>t</v>
      </c>
      <c r="R39" s="43"/>
      <c r="S39" s="44" t="str">
        <f>'Consolidado V_'!F14</f>
        <v>t</v>
      </c>
      <c r="T39" s="42"/>
      <c r="U39" s="42"/>
      <c r="V39" s="45"/>
      <c r="W39" s="271"/>
      <c r="X39" s="33"/>
      <c r="Y39" s="33"/>
      <c r="Z39" s="33"/>
    </row>
    <row r="40" spans="1:26" ht="12" customHeight="1" thickBot="1">
      <c r="A40" s="279"/>
      <c r="B40" s="280"/>
      <c r="C40" s="280"/>
      <c r="D40" s="280"/>
      <c r="E40" s="280"/>
      <c r="F40" s="280"/>
      <c r="G40" s="280"/>
      <c r="H40" s="280"/>
      <c r="I40" s="280"/>
      <c r="J40" s="280"/>
      <c r="K40" s="280"/>
      <c r="L40" s="280"/>
      <c r="M40" s="281"/>
      <c r="N40" s="46"/>
      <c r="O40" s="47"/>
      <c r="P40" s="48"/>
      <c r="Q40" s="49"/>
      <c r="R40" s="101" t="str">
        <f>'Iden_ Amenazas'!F17</f>
        <v>t</v>
      </c>
      <c r="S40" s="47"/>
      <c r="T40" s="48"/>
      <c r="U40" s="48"/>
      <c r="V40" s="50"/>
      <c r="W40" s="272"/>
      <c r="X40" s="33"/>
      <c r="Y40" s="33"/>
      <c r="Z40" s="33"/>
    </row>
    <row r="41" spans="1:26" ht="12" customHeight="1">
      <c r="A41" s="288" t="str">
        <f>'Iden_ Amenazas'!A18</f>
        <v xml:space="preserve">Fugas Sustancias Peligrosas   </v>
      </c>
      <c r="B41" s="289"/>
      <c r="C41" s="289"/>
      <c r="D41" s="289"/>
      <c r="E41" s="289"/>
      <c r="F41" s="289"/>
      <c r="G41" s="289"/>
      <c r="H41" s="289"/>
      <c r="I41" s="289"/>
      <c r="J41" s="289"/>
      <c r="K41" s="289"/>
      <c r="L41" s="289"/>
      <c r="M41" s="290"/>
      <c r="N41" s="35"/>
      <c r="O41" s="36"/>
      <c r="P41" s="36"/>
      <c r="Q41" s="37"/>
      <c r="R41" s="128" t="str">
        <f>'Consolidado V_'!F10</f>
        <v>t</v>
      </c>
      <c r="S41" s="38"/>
      <c r="T41" s="36"/>
      <c r="U41" s="36"/>
      <c r="V41" s="39"/>
      <c r="W41" s="270" t="s">
        <v>332</v>
      </c>
      <c r="X41" s="33"/>
      <c r="Y41" s="33"/>
    </row>
    <row r="42" spans="1:26" ht="12" customHeight="1">
      <c r="A42" s="276"/>
      <c r="B42" s="277"/>
      <c r="C42" s="277"/>
      <c r="D42" s="277"/>
      <c r="E42" s="277"/>
      <c r="F42" s="277"/>
      <c r="G42" s="277"/>
      <c r="H42" s="277"/>
      <c r="I42" s="277"/>
      <c r="J42" s="277"/>
      <c r="K42" s="277"/>
      <c r="L42" s="277"/>
      <c r="M42" s="278"/>
      <c r="N42" s="40"/>
      <c r="O42" s="41"/>
      <c r="P42" s="42"/>
      <c r="Q42" s="104" t="str">
        <f>'Consolidado V_'!$F$6</f>
        <v>t</v>
      </c>
      <c r="R42" s="43"/>
      <c r="S42" s="44" t="str">
        <f>'Consolidado V_'!F14</f>
        <v>t</v>
      </c>
      <c r="T42" s="42"/>
      <c r="U42" s="42"/>
      <c r="V42" s="45"/>
      <c r="W42" s="271"/>
      <c r="X42" s="33"/>
      <c r="Y42" s="33"/>
    </row>
    <row r="43" spans="1:26" ht="12" customHeight="1" thickBot="1">
      <c r="A43" s="279"/>
      <c r="B43" s="280"/>
      <c r="C43" s="280"/>
      <c r="D43" s="280"/>
      <c r="E43" s="280"/>
      <c r="F43" s="280"/>
      <c r="G43" s="280"/>
      <c r="H43" s="280"/>
      <c r="I43" s="280"/>
      <c r="J43" s="280"/>
      <c r="K43" s="280"/>
      <c r="L43" s="280"/>
      <c r="M43" s="281"/>
      <c r="N43" s="46"/>
      <c r="O43" s="47"/>
      <c r="P43" s="48"/>
      <c r="Q43" s="49"/>
      <c r="R43" s="101" t="str">
        <f>'Iden_ Amenazas'!F18</f>
        <v>t</v>
      </c>
      <c r="S43" s="47"/>
      <c r="T43" s="48"/>
      <c r="U43" s="48"/>
      <c r="V43" s="50"/>
      <c r="W43" s="272"/>
      <c r="X43" s="33"/>
      <c r="Y43" s="33"/>
    </row>
    <row r="44" spans="1:26" ht="12" customHeight="1">
      <c r="A44" s="288" t="str">
        <f>'Iden_ Amenazas'!A19</f>
        <v xml:space="preserve">Accidentes vehiculares   </v>
      </c>
      <c r="B44" s="289"/>
      <c r="C44" s="289"/>
      <c r="D44" s="289"/>
      <c r="E44" s="289"/>
      <c r="F44" s="289"/>
      <c r="G44" s="289"/>
      <c r="H44" s="289"/>
      <c r="I44" s="289"/>
      <c r="J44" s="289"/>
      <c r="K44" s="289"/>
      <c r="L44" s="289"/>
      <c r="M44" s="290"/>
      <c r="N44" s="35"/>
      <c r="O44" s="36"/>
      <c r="P44" s="36"/>
      <c r="Q44" s="38"/>
      <c r="R44" s="128" t="str">
        <f>'Consolidado V_'!F10</f>
        <v>t</v>
      </c>
      <c r="S44" s="38"/>
      <c r="T44" s="36"/>
      <c r="U44" s="36"/>
      <c r="V44" s="39"/>
      <c r="W44" s="270" t="s">
        <v>332</v>
      </c>
      <c r="X44" s="33"/>
      <c r="Y44" s="33"/>
    </row>
    <row r="45" spans="1:26" ht="12" customHeight="1">
      <c r="A45" s="276"/>
      <c r="B45" s="277"/>
      <c r="C45" s="277"/>
      <c r="D45" s="277"/>
      <c r="E45" s="277"/>
      <c r="F45" s="277"/>
      <c r="G45" s="277"/>
      <c r="H45" s="277"/>
      <c r="I45" s="277"/>
      <c r="J45" s="277"/>
      <c r="K45" s="277"/>
      <c r="L45" s="277"/>
      <c r="M45" s="278"/>
      <c r="N45" s="40"/>
      <c r="O45" s="41"/>
      <c r="P45" s="42"/>
      <c r="Q45" s="104" t="str">
        <f>'Consolidado V_'!$F$6</f>
        <v>t</v>
      </c>
      <c r="R45" s="43"/>
      <c r="S45" s="44" t="str">
        <f>'Consolidado V_'!F14</f>
        <v>t</v>
      </c>
      <c r="T45" s="42"/>
      <c r="U45" s="42"/>
      <c r="V45" s="45"/>
      <c r="W45" s="271"/>
      <c r="X45" s="33"/>
      <c r="Y45" s="33"/>
    </row>
    <row r="46" spans="1:26" ht="12" customHeight="1" thickBot="1">
      <c r="A46" s="279"/>
      <c r="B46" s="280"/>
      <c r="C46" s="280"/>
      <c r="D46" s="280"/>
      <c r="E46" s="280"/>
      <c r="F46" s="280"/>
      <c r="G46" s="280"/>
      <c r="H46" s="280"/>
      <c r="I46" s="280"/>
      <c r="J46" s="280"/>
      <c r="K46" s="280"/>
      <c r="L46" s="280"/>
      <c r="M46" s="281"/>
      <c r="N46" s="46"/>
      <c r="O46" s="47"/>
      <c r="P46" s="48"/>
      <c r="Q46" s="49"/>
      <c r="R46" s="101" t="str">
        <f>'Iden_ Amenazas'!F19</f>
        <v>t</v>
      </c>
      <c r="S46" s="47"/>
      <c r="T46" s="48"/>
      <c r="U46" s="48"/>
      <c r="V46" s="50"/>
      <c r="W46" s="272"/>
      <c r="X46" s="33"/>
      <c r="Y46" s="33"/>
    </row>
    <row r="47" spans="1:26" ht="12" customHeight="1">
      <c r="A47" s="288" t="str">
        <f>'Iden_ Amenazas'!A20</f>
        <v xml:space="preserve">Accidentes laborales    </v>
      </c>
      <c r="B47" s="289"/>
      <c r="C47" s="289"/>
      <c r="D47" s="289"/>
      <c r="E47" s="289"/>
      <c r="F47" s="289"/>
      <c r="G47" s="289"/>
      <c r="H47" s="289"/>
      <c r="I47" s="289"/>
      <c r="J47" s="289"/>
      <c r="K47" s="289"/>
      <c r="L47" s="289"/>
      <c r="M47" s="290"/>
      <c r="N47" s="35"/>
      <c r="O47" s="36"/>
      <c r="P47" s="36"/>
      <c r="Q47" s="37"/>
      <c r="R47" s="128" t="str">
        <f>'Consolidado V_'!F10</f>
        <v>t</v>
      </c>
      <c r="S47" s="38"/>
      <c r="T47" s="36"/>
      <c r="U47" s="36"/>
      <c r="V47" s="39"/>
      <c r="W47" s="270" t="s">
        <v>331</v>
      </c>
      <c r="X47" s="33"/>
      <c r="Y47" s="33"/>
    </row>
    <row r="48" spans="1:26" ht="12" customHeight="1">
      <c r="A48" s="276"/>
      <c r="B48" s="277"/>
      <c r="C48" s="277"/>
      <c r="D48" s="277"/>
      <c r="E48" s="277"/>
      <c r="F48" s="277"/>
      <c r="G48" s="277"/>
      <c r="H48" s="277"/>
      <c r="I48" s="277"/>
      <c r="J48" s="277"/>
      <c r="K48" s="277"/>
      <c r="L48" s="277"/>
      <c r="M48" s="278"/>
      <c r="N48" s="40"/>
      <c r="O48" s="41"/>
      <c r="P48" s="42"/>
      <c r="Q48" s="104" t="str">
        <f>'Consolidado V_'!$F$6</f>
        <v>t</v>
      </c>
      <c r="R48" s="43"/>
      <c r="S48" s="44" t="str">
        <f>'Consolidado V_'!F14</f>
        <v>t</v>
      </c>
      <c r="T48" s="42"/>
      <c r="U48" s="42"/>
      <c r="V48" s="45"/>
      <c r="W48" s="271"/>
      <c r="X48" s="33"/>
      <c r="Y48" s="33"/>
    </row>
    <row r="49" spans="1:25" ht="12" customHeight="1" thickBot="1">
      <c r="A49" s="279"/>
      <c r="B49" s="280"/>
      <c r="C49" s="280"/>
      <c r="D49" s="280"/>
      <c r="E49" s="280"/>
      <c r="F49" s="280"/>
      <c r="G49" s="280"/>
      <c r="H49" s="280"/>
      <c r="I49" s="280"/>
      <c r="J49" s="280"/>
      <c r="K49" s="280"/>
      <c r="L49" s="280"/>
      <c r="M49" s="281"/>
      <c r="N49" s="46"/>
      <c r="O49" s="47"/>
      <c r="P49" s="48"/>
      <c r="Q49" s="49"/>
      <c r="R49" s="100" t="str">
        <f>'Iden_ Amenazas'!F20</f>
        <v>t</v>
      </c>
      <c r="S49" s="47"/>
      <c r="T49" s="48"/>
      <c r="U49" s="48"/>
      <c r="V49" s="50"/>
      <c r="W49" s="272"/>
      <c r="X49" s="33"/>
      <c r="Y49" s="33"/>
    </row>
    <row r="50" spans="1:25" ht="12" customHeight="1">
      <c r="A50" s="288" t="str">
        <f>'Iden_ Amenazas'!A21</f>
        <v xml:space="preserve">Espacios Confinados    </v>
      </c>
      <c r="B50" s="289"/>
      <c r="C50" s="289"/>
      <c r="D50" s="289"/>
      <c r="E50" s="289"/>
      <c r="F50" s="289"/>
      <c r="G50" s="289"/>
      <c r="H50" s="289"/>
      <c r="I50" s="289"/>
      <c r="J50" s="289"/>
      <c r="K50" s="289"/>
      <c r="L50" s="289"/>
      <c r="M50" s="290"/>
      <c r="N50" s="35"/>
      <c r="O50" s="36"/>
      <c r="P50" s="36"/>
      <c r="Q50" s="37"/>
      <c r="R50" s="128" t="str">
        <f>'Consolidado V_'!F10</f>
        <v>t</v>
      </c>
      <c r="S50" s="38"/>
      <c r="T50" s="36"/>
      <c r="U50" s="36"/>
      <c r="V50" s="39"/>
      <c r="W50" s="270" t="s">
        <v>332</v>
      </c>
      <c r="X50" s="33"/>
      <c r="Y50" s="33"/>
    </row>
    <row r="51" spans="1:25" ht="12" customHeight="1">
      <c r="A51" s="276"/>
      <c r="B51" s="277"/>
      <c r="C51" s="277"/>
      <c r="D51" s="277"/>
      <c r="E51" s="277"/>
      <c r="F51" s="277"/>
      <c r="G51" s="277"/>
      <c r="H51" s="277"/>
      <c r="I51" s="277"/>
      <c r="J51" s="277"/>
      <c r="K51" s="277"/>
      <c r="L51" s="277"/>
      <c r="M51" s="278"/>
      <c r="N51" s="40"/>
      <c r="O51" s="41"/>
      <c r="P51" s="42"/>
      <c r="Q51" s="104" t="str">
        <f>'Consolidado V_'!$F$6</f>
        <v>t</v>
      </c>
      <c r="R51" s="43"/>
      <c r="S51" s="44" t="str">
        <f>'Consolidado V_'!F14</f>
        <v>t</v>
      </c>
      <c r="T51" s="42"/>
      <c r="U51" s="42"/>
      <c r="V51" s="45"/>
      <c r="W51" s="271"/>
      <c r="X51" s="33"/>
      <c r="Y51" s="33"/>
    </row>
    <row r="52" spans="1:25" ht="12" customHeight="1" thickBot="1">
      <c r="A52" s="279"/>
      <c r="B52" s="280"/>
      <c r="C52" s="280"/>
      <c r="D52" s="280"/>
      <c r="E52" s="280"/>
      <c r="F52" s="280"/>
      <c r="G52" s="280"/>
      <c r="H52" s="280"/>
      <c r="I52" s="280"/>
      <c r="J52" s="280"/>
      <c r="K52" s="280"/>
      <c r="L52" s="280"/>
      <c r="M52" s="281"/>
      <c r="N52" s="46"/>
      <c r="O52" s="47"/>
      <c r="P52" s="48"/>
      <c r="Q52" s="49"/>
      <c r="R52" s="101" t="str">
        <f>'Iden_ Amenazas'!F21</f>
        <v>t</v>
      </c>
      <c r="S52" s="47"/>
      <c r="T52" s="48"/>
      <c r="U52" s="48"/>
      <c r="V52" s="50"/>
      <c r="W52" s="272"/>
      <c r="X52" s="33"/>
      <c r="Y52" s="33"/>
    </row>
    <row r="53" spans="1:25" ht="12" customHeight="1">
      <c r="A53" s="288" t="str">
        <f>'Iden_ Amenazas'!A22</f>
        <v xml:space="preserve">Alta Temperatura  </v>
      </c>
      <c r="B53" s="289"/>
      <c r="C53" s="289"/>
      <c r="D53" s="289"/>
      <c r="E53" s="289"/>
      <c r="F53" s="289"/>
      <c r="G53" s="289"/>
      <c r="H53" s="289"/>
      <c r="I53" s="289"/>
      <c r="J53" s="289"/>
      <c r="K53" s="289"/>
      <c r="L53" s="289"/>
      <c r="M53" s="290"/>
      <c r="N53" s="35"/>
      <c r="O53" s="36"/>
      <c r="P53" s="36"/>
      <c r="Q53" s="37"/>
      <c r="R53" s="128" t="str">
        <f>'Consolidado V_'!F10</f>
        <v>t</v>
      </c>
      <c r="S53" s="38"/>
      <c r="T53" s="36"/>
      <c r="U53" s="36"/>
      <c r="V53" s="39"/>
      <c r="W53" s="270" t="s">
        <v>332</v>
      </c>
      <c r="X53" s="33"/>
      <c r="Y53" s="33"/>
    </row>
    <row r="54" spans="1:25" ht="12" customHeight="1">
      <c r="A54" s="276"/>
      <c r="B54" s="277"/>
      <c r="C54" s="277"/>
      <c r="D54" s="277"/>
      <c r="E54" s="277"/>
      <c r="F54" s="277"/>
      <c r="G54" s="277"/>
      <c r="H54" s="277"/>
      <c r="I54" s="277"/>
      <c r="J54" s="277"/>
      <c r="K54" s="277"/>
      <c r="L54" s="277"/>
      <c r="M54" s="278"/>
      <c r="N54" s="40"/>
      <c r="O54" s="41"/>
      <c r="P54" s="42"/>
      <c r="Q54" s="104" t="str">
        <f>'Consolidado V_'!$F$6</f>
        <v>t</v>
      </c>
      <c r="R54" s="43"/>
      <c r="S54" s="44" t="str">
        <f>'Consolidado V_'!F14</f>
        <v>t</v>
      </c>
      <c r="T54" s="42"/>
      <c r="U54" s="42"/>
      <c r="V54" s="45"/>
      <c r="W54" s="271"/>
      <c r="X54" s="33"/>
      <c r="Y54" s="33"/>
    </row>
    <row r="55" spans="1:25" ht="12" customHeight="1" thickBot="1">
      <c r="A55" s="279"/>
      <c r="B55" s="280"/>
      <c r="C55" s="280"/>
      <c r="D55" s="280"/>
      <c r="E55" s="280"/>
      <c r="F55" s="280"/>
      <c r="G55" s="280"/>
      <c r="H55" s="280"/>
      <c r="I55" s="280"/>
      <c r="J55" s="280"/>
      <c r="K55" s="280"/>
      <c r="L55" s="280"/>
      <c r="M55" s="281"/>
      <c r="N55" s="46"/>
      <c r="O55" s="47"/>
      <c r="P55" s="48"/>
      <c r="Q55" s="49"/>
      <c r="R55" s="101" t="str">
        <f>'Iden_ Amenazas'!F22</f>
        <v>t</v>
      </c>
      <c r="S55" s="47"/>
      <c r="T55" s="48"/>
      <c r="U55" s="48"/>
      <c r="V55" s="50"/>
      <c r="W55" s="272"/>
      <c r="X55" s="33"/>
      <c r="Y55" s="33"/>
    </row>
    <row r="56" spans="1:25" ht="12" customHeight="1">
      <c r="A56" s="288" t="str">
        <f>'Iden_ Amenazas'!A23</f>
        <v xml:space="preserve">Contacto eléctrico   </v>
      </c>
      <c r="B56" s="289"/>
      <c r="C56" s="289"/>
      <c r="D56" s="289"/>
      <c r="E56" s="289"/>
      <c r="F56" s="289"/>
      <c r="G56" s="289"/>
      <c r="H56" s="289"/>
      <c r="I56" s="289"/>
      <c r="J56" s="289"/>
      <c r="K56" s="289"/>
      <c r="L56" s="289"/>
      <c r="M56" s="290"/>
      <c r="N56" s="40"/>
      <c r="O56" s="42"/>
      <c r="P56" s="42"/>
      <c r="Q56" s="51"/>
      <c r="R56" s="128" t="str">
        <f>'Consolidado V_'!F10</f>
        <v>t</v>
      </c>
      <c r="S56" s="41"/>
      <c r="T56" s="42"/>
      <c r="U56" s="42"/>
      <c r="V56" s="45"/>
      <c r="W56" s="270" t="s">
        <v>331</v>
      </c>
      <c r="X56" s="33"/>
      <c r="Y56" s="33"/>
    </row>
    <row r="57" spans="1:25" ht="12" customHeight="1">
      <c r="A57" s="276"/>
      <c r="B57" s="277"/>
      <c r="C57" s="277"/>
      <c r="D57" s="277"/>
      <c r="E57" s="277"/>
      <c r="F57" s="277"/>
      <c r="G57" s="277"/>
      <c r="H57" s="277"/>
      <c r="I57" s="277"/>
      <c r="J57" s="277"/>
      <c r="K57" s="277"/>
      <c r="L57" s="277"/>
      <c r="M57" s="278"/>
      <c r="N57" s="40"/>
      <c r="O57" s="41"/>
      <c r="P57" s="42"/>
      <c r="Q57" s="104" t="str">
        <f>'Consolidado V_'!$F$6</f>
        <v>t</v>
      </c>
      <c r="R57" s="52"/>
      <c r="S57" s="44" t="str">
        <f>'Consolidado V_'!F14</f>
        <v>t</v>
      </c>
      <c r="T57" s="42"/>
      <c r="U57" s="42"/>
      <c r="V57" s="45"/>
      <c r="W57" s="271"/>
      <c r="X57" s="33"/>
      <c r="Y57" s="33"/>
    </row>
    <row r="58" spans="1:25" ht="12" customHeight="1" thickBot="1">
      <c r="A58" s="279"/>
      <c r="B58" s="280"/>
      <c r="C58" s="280"/>
      <c r="D58" s="280"/>
      <c r="E58" s="280"/>
      <c r="F58" s="280"/>
      <c r="G58" s="280"/>
      <c r="H58" s="280"/>
      <c r="I58" s="280"/>
      <c r="J58" s="280"/>
      <c r="K58" s="280"/>
      <c r="L58" s="280"/>
      <c r="M58" s="281"/>
      <c r="N58" s="46"/>
      <c r="O58" s="47"/>
      <c r="P58" s="48"/>
      <c r="Q58" s="49"/>
      <c r="R58" s="100" t="str">
        <f>'Iden_ Amenazas'!F23</f>
        <v>t</v>
      </c>
      <c r="S58" s="53"/>
      <c r="T58" s="48"/>
      <c r="U58" s="48"/>
      <c r="V58" s="50"/>
      <c r="W58" s="272"/>
      <c r="X58" s="33"/>
      <c r="Y58" s="33"/>
    </row>
    <row r="59" spans="1:25" ht="12" customHeight="1">
      <c r="A59" s="288" t="str">
        <f>'Iden_ Amenazas'!A24</f>
        <v>Colapso de estructuras</v>
      </c>
      <c r="B59" s="289"/>
      <c r="C59" s="289"/>
      <c r="D59" s="289"/>
      <c r="E59" s="289"/>
      <c r="F59" s="289"/>
      <c r="G59" s="289"/>
      <c r="H59" s="289"/>
      <c r="I59" s="289"/>
      <c r="J59" s="289"/>
      <c r="K59" s="289"/>
      <c r="L59" s="289"/>
      <c r="M59" s="290"/>
      <c r="N59" s="40"/>
      <c r="O59" s="42"/>
      <c r="P59" s="42"/>
      <c r="Q59" s="51"/>
      <c r="R59" s="128" t="str">
        <f>'Consolidado V_'!F10</f>
        <v>t</v>
      </c>
      <c r="S59" s="41"/>
      <c r="T59" s="42"/>
      <c r="U59" s="42"/>
      <c r="V59" s="45"/>
      <c r="W59" s="270" t="s">
        <v>331</v>
      </c>
      <c r="X59" s="33"/>
      <c r="Y59" s="33"/>
    </row>
    <row r="60" spans="1:25" ht="12" customHeight="1">
      <c r="A60" s="276"/>
      <c r="B60" s="277"/>
      <c r="C60" s="277"/>
      <c r="D60" s="277"/>
      <c r="E60" s="277"/>
      <c r="F60" s="277"/>
      <c r="G60" s="277"/>
      <c r="H60" s="277"/>
      <c r="I60" s="277"/>
      <c r="J60" s="277"/>
      <c r="K60" s="277"/>
      <c r="L60" s="277"/>
      <c r="M60" s="278"/>
      <c r="N60" s="40"/>
      <c r="O60" s="41"/>
      <c r="P60" s="42"/>
      <c r="Q60" s="104" t="str">
        <f>'Consolidado V_'!$F$6</f>
        <v>t</v>
      </c>
      <c r="R60" s="43"/>
      <c r="S60" s="44" t="str">
        <f>'Consolidado V_'!F14</f>
        <v>t</v>
      </c>
      <c r="T60" s="42"/>
      <c r="U60" s="42"/>
      <c r="V60" s="45"/>
      <c r="W60" s="271"/>
      <c r="X60" s="33"/>
      <c r="Y60" s="33"/>
    </row>
    <row r="61" spans="1:25" ht="12" customHeight="1" thickBot="1">
      <c r="A61" s="279"/>
      <c r="B61" s="280"/>
      <c r="C61" s="280"/>
      <c r="D61" s="280"/>
      <c r="E61" s="280"/>
      <c r="F61" s="280"/>
      <c r="G61" s="280"/>
      <c r="H61" s="280"/>
      <c r="I61" s="280"/>
      <c r="J61" s="280"/>
      <c r="K61" s="280"/>
      <c r="L61" s="280"/>
      <c r="M61" s="281"/>
      <c r="N61" s="46"/>
      <c r="O61" s="47"/>
      <c r="P61" s="48"/>
      <c r="Q61" s="49"/>
      <c r="R61" s="101" t="str">
        <f>'Iden_ Amenazas'!F24</f>
        <v>t</v>
      </c>
      <c r="S61" s="47"/>
      <c r="T61" s="48"/>
      <c r="U61" s="48"/>
      <c r="V61" s="50"/>
      <c r="W61" s="272"/>
      <c r="X61" s="33"/>
      <c r="Y61" s="33"/>
    </row>
    <row r="62" spans="1:25" ht="12" customHeight="1">
      <c r="A62" s="282" t="str">
        <f>'Iden_ Amenazas'!A25:F25</f>
        <v>SOCIALES</v>
      </c>
      <c r="B62" s="283"/>
      <c r="C62" s="283"/>
      <c r="D62" s="283"/>
      <c r="E62" s="283"/>
      <c r="F62" s="283"/>
      <c r="G62" s="283"/>
      <c r="H62" s="283"/>
      <c r="I62" s="283"/>
      <c r="J62" s="283"/>
      <c r="K62" s="283"/>
      <c r="L62" s="283"/>
      <c r="M62" s="283"/>
      <c r="N62" s="283"/>
      <c r="O62" s="283"/>
      <c r="P62" s="283"/>
      <c r="Q62" s="283"/>
      <c r="R62" s="283"/>
      <c r="S62" s="283"/>
      <c r="T62" s="283"/>
      <c r="U62" s="283"/>
      <c r="V62" s="283"/>
      <c r="W62" s="284"/>
      <c r="X62" s="33"/>
      <c r="Y62" s="33"/>
    </row>
    <row r="63" spans="1:25" ht="12" customHeight="1" thickBot="1">
      <c r="A63" s="285"/>
      <c r="B63" s="286"/>
      <c r="C63" s="286"/>
      <c r="D63" s="286"/>
      <c r="E63" s="286"/>
      <c r="F63" s="286"/>
      <c r="G63" s="286"/>
      <c r="H63" s="286"/>
      <c r="I63" s="286"/>
      <c r="J63" s="286"/>
      <c r="K63" s="286"/>
      <c r="L63" s="286"/>
      <c r="M63" s="286"/>
      <c r="N63" s="286"/>
      <c r="O63" s="286"/>
      <c r="P63" s="286"/>
      <c r="Q63" s="286"/>
      <c r="R63" s="286"/>
      <c r="S63" s="286"/>
      <c r="T63" s="286"/>
      <c r="U63" s="286"/>
      <c r="V63" s="286"/>
      <c r="W63" s="287"/>
      <c r="X63" s="33"/>
      <c r="Y63" s="33"/>
    </row>
    <row r="64" spans="1:25" ht="12" customHeight="1">
      <c r="A64" s="273" t="str">
        <f>'Iden_ Amenazas'!A26</f>
        <v>Atentados Terroristas</v>
      </c>
      <c r="B64" s="274"/>
      <c r="C64" s="274"/>
      <c r="D64" s="274"/>
      <c r="E64" s="274"/>
      <c r="F64" s="274"/>
      <c r="G64" s="274"/>
      <c r="H64" s="274"/>
      <c r="I64" s="274"/>
      <c r="J64" s="274"/>
      <c r="K64" s="274"/>
      <c r="L64" s="274"/>
      <c r="M64" s="275"/>
      <c r="N64" s="40"/>
      <c r="O64" s="42"/>
      <c r="P64" s="42"/>
      <c r="Q64" s="51"/>
      <c r="R64" s="128" t="str">
        <f>'Consolidado V_'!F10</f>
        <v>t</v>
      </c>
      <c r="S64" s="41"/>
      <c r="T64" s="42"/>
      <c r="U64" s="42"/>
      <c r="V64" s="45"/>
      <c r="W64" s="270" t="s">
        <v>331</v>
      </c>
      <c r="X64" s="33"/>
      <c r="Y64" s="33"/>
    </row>
    <row r="65" spans="1:25" ht="12" customHeight="1">
      <c r="A65" s="276"/>
      <c r="B65" s="277"/>
      <c r="C65" s="277"/>
      <c r="D65" s="277"/>
      <c r="E65" s="277"/>
      <c r="F65" s="277"/>
      <c r="G65" s="277"/>
      <c r="H65" s="277"/>
      <c r="I65" s="277"/>
      <c r="J65" s="277"/>
      <c r="K65" s="277"/>
      <c r="L65" s="277"/>
      <c r="M65" s="278"/>
      <c r="N65" s="40"/>
      <c r="O65" s="41"/>
      <c r="P65" s="42"/>
      <c r="Q65" s="104" t="str">
        <f>'Consolidado V_'!$F$6</f>
        <v>t</v>
      </c>
      <c r="R65" s="43"/>
      <c r="S65" s="44" t="str">
        <f>'Consolidado V_'!F14</f>
        <v>t</v>
      </c>
      <c r="T65" s="42"/>
      <c r="U65" s="42"/>
      <c r="V65" s="45"/>
      <c r="W65" s="271"/>
      <c r="X65" s="33"/>
      <c r="Y65" s="33"/>
    </row>
    <row r="66" spans="1:25" ht="12" customHeight="1" thickBot="1">
      <c r="A66" s="279"/>
      <c r="B66" s="280"/>
      <c r="C66" s="280"/>
      <c r="D66" s="280"/>
      <c r="E66" s="280"/>
      <c r="F66" s="280"/>
      <c r="G66" s="280"/>
      <c r="H66" s="280"/>
      <c r="I66" s="280"/>
      <c r="J66" s="280"/>
      <c r="K66" s="280"/>
      <c r="L66" s="280"/>
      <c r="M66" s="281"/>
      <c r="N66" s="46"/>
      <c r="O66" s="47"/>
      <c r="P66" s="48"/>
      <c r="Q66" s="49"/>
      <c r="R66" s="100" t="str">
        <f>'Iden_ Amenazas'!F26</f>
        <v>t</v>
      </c>
      <c r="S66" s="47"/>
      <c r="T66" s="48"/>
      <c r="U66" s="48"/>
      <c r="V66" s="50"/>
      <c r="W66" s="272"/>
      <c r="X66" s="33"/>
      <c r="Y66" s="33"/>
    </row>
    <row r="67" spans="1:25" ht="12" customHeight="1">
      <c r="A67" s="273" t="str">
        <f>'Iden_ Amenazas'!A27</f>
        <v>Manifestaciones ciudadanas</v>
      </c>
      <c r="B67" s="274"/>
      <c r="C67" s="274"/>
      <c r="D67" s="274"/>
      <c r="E67" s="274"/>
      <c r="F67" s="274"/>
      <c r="G67" s="274"/>
      <c r="H67" s="274"/>
      <c r="I67" s="274"/>
      <c r="J67" s="274"/>
      <c r="K67" s="274"/>
      <c r="L67" s="274"/>
      <c r="M67" s="275"/>
      <c r="N67" s="40"/>
      <c r="O67" s="42"/>
      <c r="P67" s="42"/>
      <c r="Q67" s="51"/>
      <c r="R67" s="128" t="str">
        <f>'Consolidado V_'!F10</f>
        <v>t</v>
      </c>
      <c r="S67" s="41"/>
      <c r="T67" s="42"/>
      <c r="U67" s="42"/>
      <c r="V67" s="45"/>
      <c r="W67" s="270" t="s">
        <v>331</v>
      </c>
      <c r="X67" s="33"/>
      <c r="Y67" s="33"/>
    </row>
    <row r="68" spans="1:25" ht="12" customHeight="1">
      <c r="A68" s="276"/>
      <c r="B68" s="277"/>
      <c r="C68" s="277"/>
      <c r="D68" s="277"/>
      <c r="E68" s="277"/>
      <c r="F68" s="277"/>
      <c r="G68" s="277"/>
      <c r="H68" s="277"/>
      <c r="I68" s="277"/>
      <c r="J68" s="277"/>
      <c r="K68" s="277"/>
      <c r="L68" s="277"/>
      <c r="M68" s="278"/>
      <c r="N68" s="40"/>
      <c r="O68" s="41"/>
      <c r="P68" s="42"/>
      <c r="Q68" s="104" t="str">
        <f>'Consolidado V_'!$F$6</f>
        <v>t</v>
      </c>
      <c r="R68" s="43"/>
      <c r="S68" s="44" t="str">
        <f>'Consolidado V_'!F14</f>
        <v>t</v>
      </c>
      <c r="T68" s="42"/>
      <c r="U68" s="42"/>
      <c r="V68" s="45"/>
      <c r="W68" s="271"/>
      <c r="X68" s="33"/>
      <c r="Y68" s="33"/>
    </row>
    <row r="69" spans="1:25" ht="12" customHeight="1" thickBot="1">
      <c r="A69" s="279"/>
      <c r="B69" s="280"/>
      <c r="C69" s="280"/>
      <c r="D69" s="280"/>
      <c r="E69" s="280"/>
      <c r="F69" s="280"/>
      <c r="G69" s="280"/>
      <c r="H69" s="280"/>
      <c r="I69" s="280"/>
      <c r="J69" s="280"/>
      <c r="K69" s="280"/>
      <c r="L69" s="280"/>
      <c r="M69" s="281"/>
      <c r="N69" s="46"/>
      <c r="O69" s="47"/>
      <c r="P69" s="48"/>
      <c r="Q69" s="49"/>
      <c r="R69" s="109" t="str">
        <f>'Iden_ Amenazas'!F26</f>
        <v>t</v>
      </c>
      <c r="S69" s="47"/>
      <c r="T69" s="48"/>
      <c r="U69" s="48"/>
      <c r="V69" s="50"/>
      <c r="W69" s="272"/>
      <c r="X69" s="33"/>
      <c r="Y69" s="33"/>
    </row>
    <row r="70" spans="1:25" ht="12" customHeight="1">
      <c r="A70" s="273" t="str">
        <f>'Iden_ Amenazas'!A28</f>
        <v>Huelga de los trabajadores</v>
      </c>
      <c r="B70" s="274"/>
      <c r="C70" s="274"/>
      <c r="D70" s="274"/>
      <c r="E70" s="274"/>
      <c r="F70" s="274"/>
      <c r="G70" s="274"/>
      <c r="H70" s="274"/>
      <c r="I70" s="274"/>
      <c r="J70" s="274"/>
      <c r="K70" s="274"/>
      <c r="L70" s="274"/>
      <c r="M70" s="275"/>
      <c r="N70" s="40"/>
      <c r="O70" s="42"/>
      <c r="P70" s="42"/>
      <c r="Q70" s="51"/>
      <c r="R70" s="128" t="str">
        <f>'Consolidado V_'!F10</f>
        <v>t</v>
      </c>
      <c r="S70" s="41"/>
      <c r="T70" s="42"/>
      <c r="U70" s="42"/>
      <c r="V70" s="45"/>
      <c r="W70" s="270" t="s">
        <v>332</v>
      </c>
      <c r="X70" s="33"/>
      <c r="Y70" s="33"/>
    </row>
    <row r="71" spans="1:25" ht="12" customHeight="1">
      <c r="A71" s="276"/>
      <c r="B71" s="277"/>
      <c r="C71" s="277"/>
      <c r="D71" s="277"/>
      <c r="E71" s="277"/>
      <c r="F71" s="277"/>
      <c r="G71" s="277"/>
      <c r="H71" s="277"/>
      <c r="I71" s="277"/>
      <c r="J71" s="277"/>
      <c r="K71" s="277"/>
      <c r="L71" s="277"/>
      <c r="M71" s="278"/>
      <c r="N71" s="40"/>
      <c r="O71" s="41"/>
      <c r="P71" s="42"/>
      <c r="Q71" s="104" t="str">
        <f>'Consolidado V_'!$F$6</f>
        <v>t</v>
      </c>
      <c r="R71" s="43"/>
      <c r="S71" s="44" t="str">
        <f>'Consolidado V_'!F14</f>
        <v>t</v>
      </c>
      <c r="T71" s="42"/>
      <c r="U71" s="42"/>
      <c r="V71" s="45"/>
      <c r="W71" s="271"/>
      <c r="X71" s="33"/>
      <c r="Y71" s="33"/>
    </row>
    <row r="72" spans="1:25" ht="12" customHeight="1" thickBot="1">
      <c r="A72" s="279"/>
      <c r="B72" s="280"/>
      <c r="C72" s="280"/>
      <c r="D72" s="280"/>
      <c r="E72" s="280"/>
      <c r="F72" s="280"/>
      <c r="G72" s="280"/>
      <c r="H72" s="280"/>
      <c r="I72" s="280"/>
      <c r="J72" s="280"/>
      <c r="K72" s="280"/>
      <c r="L72" s="280"/>
      <c r="M72" s="281"/>
      <c r="N72" s="46"/>
      <c r="O72" s="47"/>
      <c r="P72" s="48"/>
      <c r="Q72" s="49"/>
      <c r="R72" s="101" t="str">
        <f>'Iden_ Amenazas'!F28</f>
        <v>t</v>
      </c>
      <c r="S72" s="47"/>
      <c r="T72" s="48"/>
      <c r="U72" s="48"/>
      <c r="V72" s="50"/>
      <c r="W72" s="272"/>
      <c r="X72" s="33"/>
      <c r="Y72" s="33"/>
    </row>
    <row r="73" spans="1:25" ht="12" customHeight="1">
      <c r="A73" s="273" t="str">
        <f>'Iden_ Amenazas'!A29</f>
        <v>Asonadas y vandalismo</v>
      </c>
      <c r="B73" s="274"/>
      <c r="C73" s="274"/>
      <c r="D73" s="274"/>
      <c r="E73" s="274"/>
      <c r="F73" s="274"/>
      <c r="G73" s="274"/>
      <c r="H73" s="274"/>
      <c r="I73" s="274"/>
      <c r="J73" s="274"/>
      <c r="K73" s="274"/>
      <c r="L73" s="274"/>
      <c r="M73" s="275"/>
      <c r="N73" s="40"/>
      <c r="O73" s="42"/>
      <c r="P73" s="42"/>
      <c r="Q73" s="51"/>
      <c r="R73" s="128" t="str">
        <f>'Consolidado V_'!F10</f>
        <v>t</v>
      </c>
      <c r="S73" s="41"/>
      <c r="T73" s="42"/>
      <c r="U73" s="42"/>
      <c r="V73" s="45"/>
      <c r="W73" s="270" t="s">
        <v>331</v>
      </c>
      <c r="X73" s="33"/>
      <c r="Y73" s="33"/>
    </row>
    <row r="74" spans="1:25" ht="12" customHeight="1">
      <c r="A74" s="276"/>
      <c r="B74" s="277"/>
      <c r="C74" s="277"/>
      <c r="D74" s="277"/>
      <c r="E74" s="277"/>
      <c r="F74" s="277"/>
      <c r="G74" s="277"/>
      <c r="H74" s="277"/>
      <c r="I74" s="277"/>
      <c r="J74" s="277"/>
      <c r="K74" s="277"/>
      <c r="L74" s="277"/>
      <c r="M74" s="278"/>
      <c r="N74" s="40"/>
      <c r="O74" s="41"/>
      <c r="P74" s="42"/>
      <c r="Q74" s="104" t="str">
        <f>'Consolidado V_'!$F$6</f>
        <v>t</v>
      </c>
      <c r="R74" s="43"/>
      <c r="S74" s="44" t="str">
        <f>'Consolidado V_'!F14</f>
        <v>t</v>
      </c>
      <c r="T74" s="42"/>
      <c r="U74" s="42"/>
      <c r="V74" s="45"/>
      <c r="W74" s="271"/>
      <c r="X74" s="33"/>
      <c r="Y74" s="33"/>
    </row>
    <row r="75" spans="1:25" ht="12" customHeight="1" thickBot="1">
      <c r="A75" s="279"/>
      <c r="B75" s="280"/>
      <c r="C75" s="280"/>
      <c r="D75" s="280"/>
      <c r="E75" s="280"/>
      <c r="F75" s="280"/>
      <c r="G75" s="280"/>
      <c r="H75" s="280"/>
      <c r="I75" s="280"/>
      <c r="J75" s="280"/>
      <c r="K75" s="280"/>
      <c r="L75" s="280"/>
      <c r="M75" s="281"/>
      <c r="N75" s="46"/>
      <c r="O75" s="47"/>
      <c r="P75" s="48"/>
      <c r="Q75" s="49"/>
      <c r="R75" s="100" t="str">
        <f>'Iden_ Amenazas'!F29</f>
        <v>t</v>
      </c>
      <c r="S75" s="47"/>
      <c r="T75" s="48"/>
      <c r="U75" s="48"/>
      <c r="V75" s="50"/>
      <c r="W75" s="272"/>
      <c r="X75" s="33"/>
      <c r="Y75" s="33"/>
    </row>
    <row r="76" spans="1:25" ht="12" customHeight="1">
      <c r="A76" s="273" t="str">
        <f>'Iden_ Amenazas'!A30</f>
        <v>Robos, secuestros, extorsiones</v>
      </c>
      <c r="B76" s="274"/>
      <c r="C76" s="274"/>
      <c r="D76" s="274"/>
      <c r="E76" s="274"/>
      <c r="F76" s="274"/>
      <c r="G76" s="274"/>
      <c r="H76" s="274"/>
      <c r="I76" s="274"/>
      <c r="J76" s="274"/>
      <c r="K76" s="274"/>
      <c r="L76" s="274"/>
      <c r="M76" s="275"/>
      <c r="N76" s="40"/>
      <c r="O76" s="42"/>
      <c r="P76" s="42"/>
      <c r="Q76" s="51"/>
      <c r="R76" s="129" t="str">
        <f>'Consolidado V_'!F10</f>
        <v>t</v>
      </c>
      <c r="S76" s="41"/>
      <c r="T76" s="42"/>
      <c r="U76" s="42"/>
      <c r="V76" s="45"/>
      <c r="W76" s="270" t="s">
        <v>332</v>
      </c>
      <c r="X76" s="42"/>
      <c r="Y76" s="33"/>
    </row>
    <row r="77" spans="1:25" ht="12" customHeight="1">
      <c r="A77" s="276"/>
      <c r="B77" s="277"/>
      <c r="C77" s="277"/>
      <c r="D77" s="277"/>
      <c r="E77" s="277"/>
      <c r="F77" s="277"/>
      <c r="G77" s="277"/>
      <c r="H77" s="277"/>
      <c r="I77" s="277"/>
      <c r="J77" s="277"/>
      <c r="K77" s="277"/>
      <c r="L77" s="277"/>
      <c r="M77" s="278"/>
      <c r="N77" s="40"/>
      <c r="O77" s="41"/>
      <c r="P77" s="42"/>
      <c r="Q77" s="104" t="str">
        <f>'Consolidado V_'!$F$6</f>
        <v>t</v>
      </c>
      <c r="R77" s="43"/>
      <c r="S77" s="44" t="str">
        <f>'Consolidado V_'!F14</f>
        <v>t</v>
      </c>
      <c r="T77" s="42"/>
      <c r="U77" s="42"/>
      <c r="V77" s="45"/>
      <c r="W77" s="271"/>
      <c r="X77" s="42"/>
      <c r="Y77" s="33"/>
    </row>
    <row r="78" spans="1:25" ht="12" customHeight="1" thickBot="1">
      <c r="A78" s="279"/>
      <c r="B78" s="280"/>
      <c r="C78" s="280"/>
      <c r="D78" s="280"/>
      <c r="E78" s="280"/>
      <c r="F78" s="280"/>
      <c r="G78" s="280"/>
      <c r="H78" s="280"/>
      <c r="I78" s="280"/>
      <c r="J78" s="280"/>
      <c r="K78" s="280"/>
      <c r="L78" s="280"/>
      <c r="M78" s="281"/>
      <c r="N78" s="46"/>
      <c r="O78" s="47"/>
      <c r="P78" s="48"/>
      <c r="Q78" s="49"/>
      <c r="R78" s="101" t="str">
        <f>'Iden_ Amenazas'!F30</f>
        <v>t</v>
      </c>
      <c r="S78" s="47"/>
      <c r="T78" s="48"/>
      <c r="U78" s="48"/>
      <c r="V78" s="50"/>
      <c r="W78" s="272"/>
      <c r="X78" s="42"/>
      <c r="Y78" s="33"/>
    </row>
    <row r="79" spans="1:25" ht="12" customHeight="1">
      <c r="A79" s="16"/>
      <c r="B79" s="16"/>
      <c r="C79" s="16"/>
      <c r="D79" s="16"/>
      <c r="E79" s="16"/>
      <c r="F79" s="16"/>
      <c r="G79" s="16"/>
      <c r="H79" s="16"/>
      <c r="I79" s="16"/>
      <c r="J79" s="16"/>
      <c r="K79" s="16"/>
      <c r="L79" s="16"/>
      <c r="M79" s="16"/>
      <c r="N79" s="16"/>
      <c r="O79" s="16"/>
      <c r="P79" s="16"/>
      <c r="Q79" s="16"/>
      <c r="R79" s="16"/>
      <c r="S79" s="16"/>
      <c r="T79" s="16"/>
      <c r="U79" s="16"/>
      <c r="V79" s="16"/>
      <c r="W79" s="113"/>
    </row>
    <row r="80" spans="1:25" ht="12" customHeight="1">
      <c r="A80" s="16"/>
      <c r="B80" s="16"/>
      <c r="C80" s="16"/>
      <c r="D80" s="16"/>
      <c r="E80" s="16"/>
      <c r="F80" s="16"/>
      <c r="G80" s="16"/>
      <c r="H80" s="16"/>
      <c r="I80" s="16"/>
      <c r="J80" s="16"/>
      <c r="K80" s="16"/>
      <c r="L80" s="16"/>
      <c r="M80" s="16"/>
      <c r="N80" s="16"/>
      <c r="O80" s="16"/>
      <c r="P80" s="16"/>
      <c r="Q80" s="16"/>
      <c r="R80" s="16"/>
      <c r="S80" s="16"/>
      <c r="T80" s="16"/>
      <c r="U80" s="16"/>
      <c r="V80" s="16"/>
      <c r="W80" s="113"/>
    </row>
    <row r="81" spans="1:23" ht="12" customHeight="1">
      <c r="A81" s="16"/>
      <c r="B81" s="16"/>
      <c r="C81" s="16"/>
      <c r="D81" s="16"/>
      <c r="E81" s="16"/>
      <c r="F81" s="16"/>
      <c r="G81" s="16"/>
      <c r="H81" s="16"/>
      <c r="I81" s="16"/>
      <c r="J81" s="16"/>
      <c r="K81" s="16"/>
      <c r="L81" s="16"/>
      <c r="M81" s="16"/>
      <c r="N81" s="16"/>
      <c r="O81" s="16"/>
      <c r="U81" s="16"/>
      <c r="V81" s="16"/>
      <c r="W81" s="113"/>
    </row>
    <row r="82" spans="1:23" ht="12" customHeight="1">
      <c r="A82" s="16"/>
      <c r="B82" s="16"/>
      <c r="C82" s="16"/>
      <c r="D82" s="16"/>
      <c r="E82" s="16"/>
      <c r="F82" s="16"/>
      <c r="G82" s="16"/>
      <c r="H82" s="16"/>
      <c r="I82" s="16"/>
      <c r="J82" s="16"/>
      <c r="K82" s="16"/>
      <c r="L82" s="16"/>
      <c r="M82" s="16"/>
      <c r="N82" s="16"/>
      <c r="O82" s="16"/>
      <c r="U82" s="16"/>
      <c r="V82" s="16"/>
      <c r="W82" s="113"/>
    </row>
    <row r="83" spans="1:23" ht="12" customHeight="1">
      <c r="A83" s="16"/>
      <c r="B83" s="16"/>
      <c r="C83" s="16"/>
      <c r="D83" s="16"/>
      <c r="E83" s="16"/>
      <c r="F83" s="16"/>
      <c r="G83" s="16"/>
      <c r="H83" s="16"/>
      <c r="I83" s="16"/>
      <c r="J83" s="16"/>
      <c r="K83" s="16"/>
      <c r="L83" s="16"/>
      <c r="M83" s="16"/>
      <c r="N83" s="16"/>
      <c r="O83" s="16"/>
      <c r="U83" s="16"/>
      <c r="V83" s="16"/>
      <c r="W83" s="113"/>
    </row>
  </sheetData>
  <mergeCells count="51">
    <mergeCell ref="W12:W14"/>
    <mergeCell ref="W15:W17"/>
    <mergeCell ref="A56:M58"/>
    <mergeCell ref="A18:M20"/>
    <mergeCell ref="A12:M14"/>
    <mergeCell ref="A15:M17"/>
    <mergeCell ref="A47:M49"/>
    <mergeCell ref="A50:M52"/>
    <mergeCell ref="A53:M55"/>
    <mergeCell ref="A32:M34"/>
    <mergeCell ref="A35:M37"/>
    <mergeCell ref="A38:M40"/>
    <mergeCell ref="A41:M43"/>
    <mergeCell ref="A44:M46"/>
    <mergeCell ref="W41:W43"/>
    <mergeCell ref="N2:V2"/>
    <mergeCell ref="A4:W5"/>
    <mergeCell ref="A2:M2"/>
    <mergeCell ref="A6:M8"/>
    <mergeCell ref="A9:M11"/>
    <mergeCell ref="W6:W8"/>
    <mergeCell ref="W9:W11"/>
    <mergeCell ref="W18:W20"/>
    <mergeCell ref="A76:M78"/>
    <mergeCell ref="A27:W28"/>
    <mergeCell ref="A21:M23"/>
    <mergeCell ref="A24:M26"/>
    <mergeCell ref="A59:M61"/>
    <mergeCell ref="W59:W61"/>
    <mergeCell ref="W21:W23"/>
    <mergeCell ref="W24:W26"/>
    <mergeCell ref="W29:W31"/>
    <mergeCell ref="A29:M31"/>
    <mergeCell ref="A73:M75"/>
    <mergeCell ref="A70:M72"/>
    <mergeCell ref="A64:M66"/>
    <mergeCell ref="A67:M69"/>
    <mergeCell ref="A62:W63"/>
    <mergeCell ref="W32:W34"/>
    <mergeCell ref="W35:W37"/>
    <mergeCell ref="W38:W40"/>
    <mergeCell ref="W64:W66"/>
    <mergeCell ref="W67:W69"/>
    <mergeCell ref="W73:W75"/>
    <mergeCell ref="W76:W78"/>
    <mergeCell ref="W44:W46"/>
    <mergeCell ref="W47:W49"/>
    <mergeCell ref="W50:W52"/>
    <mergeCell ref="W53:W55"/>
    <mergeCell ref="W56:W58"/>
    <mergeCell ref="W70:W72"/>
  </mergeCells>
  <conditionalFormatting sqref="W12 W15 W18 W21 W24">
    <cfRule type="containsText" dxfId="17" priority="23" stopIfTrue="1" operator="containsText" text="ALTO">
      <formula>NOT(ISERROR(SEARCH("ALTO",W12)))</formula>
    </cfRule>
    <cfRule type="containsText" dxfId="16" priority="24" stopIfTrue="1" operator="containsText" text="MEDIO">
      <formula>NOT(ISERROR(SEARCH("MEDIO",W12)))</formula>
    </cfRule>
    <cfRule type="containsText" dxfId="15" priority="25" stopIfTrue="1" operator="containsText" text="BAJO">
      <formula>NOT(ISERROR(SEARCH("BAJO",W12)))</formula>
    </cfRule>
  </conditionalFormatting>
  <conditionalFormatting sqref="W29">
    <cfRule type="containsText" dxfId="14" priority="20" stopIfTrue="1" operator="containsText" text="ALTO">
      <formula>NOT(ISERROR(SEARCH("ALTO",W29)))</formula>
    </cfRule>
    <cfRule type="containsText" dxfId="13" priority="21" stopIfTrue="1" operator="containsText" text="MEDIO">
      <formula>NOT(ISERROR(SEARCH("MEDIO",W29)))</formula>
    </cfRule>
    <cfRule type="containsText" dxfId="12" priority="22" stopIfTrue="1" operator="containsText" text="BAJO">
      <formula>NOT(ISERROR(SEARCH("BAJO",W29)))</formula>
    </cfRule>
  </conditionalFormatting>
  <conditionalFormatting sqref="W6 W9">
    <cfRule type="containsText" dxfId="11" priority="10" stopIfTrue="1" operator="containsText" text="ALTO">
      <formula>NOT(ISERROR(SEARCH("ALTO",W6)))</formula>
    </cfRule>
    <cfRule type="containsText" dxfId="10" priority="11" stopIfTrue="1" operator="containsText" text="MEDIO">
      <formula>NOT(ISERROR(SEARCH("MEDIO",W6)))</formula>
    </cfRule>
    <cfRule type="containsText" dxfId="9" priority="12" stopIfTrue="1" operator="containsText" text="BAJO">
      <formula>NOT(ISERROR(SEARCH("BAJO",W6)))</formula>
    </cfRule>
  </conditionalFormatting>
  <conditionalFormatting sqref="W32 W35 W38 W41 W44 W53 W56 W47 W50">
    <cfRule type="containsText" dxfId="8" priority="7" stopIfTrue="1" operator="containsText" text="ALTO">
      <formula>NOT(ISERROR(SEARCH("ALTO",W32)))</formula>
    </cfRule>
    <cfRule type="containsText" dxfId="7" priority="8" stopIfTrue="1" operator="containsText" text="MEDIO">
      <formula>NOT(ISERROR(SEARCH("MEDIO",W32)))</formula>
    </cfRule>
    <cfRule type="containsText" dxfId="6" priority="9" stopIfTrue="1" operator="containsText" text="BAJO">
      <formula>NOT(ISERROR(SEARCH("BAJO",W32)))</formula>
    </cfRule>
  </conditionalFormatting>
  <conditionalFormatting sqref="W59">
    <cfRule type="containsText" dxfId="5" priority="4" stopIfTrue="1" operator="containsText" text="ALTO">
      <formula>NOT(ISERROR(SEARCH("ALTO",W59)))</formula>
    </cfRule>
    <cfRule type="containsText" dxfId="4" priority="5" stopIfTrue="1" operator="containsText" text="MEDIO">
      <formula>NOT(ISERROR(SEARCH("MEDIO",W59)))</formula>
    </cfRule>
    <cfRule type="containsText" dxfId="3" priority="6" stopIfTrue="1" operator="containsText" text="BAJO">
      <formula>NOT(ISERROR(SEARCH("BAJO",W59)))</formula>
    </cfRule>
  </conditionalFormatting>
  <conditionalFormatting sqref="W64 W67 W70 W73 W76">
    <cfRule type="containsText" dxfId="2" priority="1" stopIfTrue="1" operator="containsText" text="ALTO">
      <formula>NOT(ISERROR(SEARCH("ALTO",W64)))</formula>
    </cfRule>
    <cfRule type="containsText" dxfId="1" priority="2" stopIfTrue="1" operator="containsText" text="MEDIO">
      <formula>NOT(ISERROR(SEARCH("MEDIO",W64)))</formula>
    </cfRule>
    <cfRule type="containsText" dxfId="0" priority="3" stopIfTrue="1" operator="containsText" text="BAJO">
      <formula>NOT(ISERROR(SEARCH("BAJO",W64)))</formula>
    </cfRule>
  </conditionalFormatting>
  <printOptions horizontalCentered="1" verticalCentered="1"/>
  <pageMargins left="0.70866141732283472" right="0.70866141732283472" top="0.74803149606299213" bottom="0.74803149606299213" header="0.31496062992125984" footer="0.31496062992125984"/>
  <pageSetup scale="55"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ANALISIS A Y V</dc:title>
  <dc:subject/>
  <dc:creator>NASLY JOHANNA LUGO</dc:creator>
  <cp:keywords/>
  <dc:description/>
  <cp:lastModifiedBy>X</cp:lastModifiedBy>
  <cp:revision/>
  <dcterms:created xsi:type="dcterms:W3CDTF">2008-01-17T00:11:32Z</dcterms:created>
  <dcterms:modified xsi:type="dcterms:W3CDTF">2023-10-13T21:30:03Z</dcterms:modified>
  <cp:category/>
  <cp:contentStatus/>
</cp:coreProperties>
</file>